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9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34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0" windowWidth="15480" windowHeight="7515" tabRatio="617"/>
  </bookViews>
  <sheets>
    <sheet name="Taste område" sheetId="7" r:id="rId1"/>
    <sheet name="Bereginger KUN Munkholm" sheetId="1" state="hidden" r:id="rId2"/>
    <sheet name=" Strategier Diagram" sheetId="2" r:id="rId3"/>
    <sheet name="Hukommelse  Diagram" sheetId="3" r:id="rId4"/>
    <sheet name="Opmærksomhed Diagram" sheetId="4" r:id="rId5"/>
    <sheet name="Kompetenceanalyse Diagram" sheetId="5" r:id="rId6"/>
    <sheet name="Simultan Diagram" sheetId="6" r:id="rId7"/>
  </sheets>
  <calcPr calcId="125725" calcMode="autoNoTable"/>
</workbook>
</file>

<file path=xl/calcChain.xml><?xml version="1.0" encoding="utf-8"?>
<calcChain xmlns="http://schemas.openxmlformats.org/spreadsheetml/2006/main">
  <c r="G67" i="1"/>
  <c r="G66"/>
  <c r="G65"/>
  <c r="G64"/>
  <c r="G63"/>
  <c r="G62"/>
  <c r="G61"/>
  <c r="G60"/>
  <c r="G59"/>
  <c r="G58"/>
  <c r="F67"/>
  <c r="F66"/>
  <c r="F65"/>
  <c r="F64"/>
  <c r="F63"/>
  <c r="F62"/>
  <c r="F61"/>
  <c r="F60"/>
  <c r="F59"/>
  <c r="F58"/>
  <c r="E67"/>
  <c r="E66"/>
  <c r="E65"/>
  <c r="E64"/>
  <c r="E63"/>
  <c r="E62"/>
  <c r="E61"/>
  <c r="E60"/>
  <c r="E59"/>
  <c r="E58"/>
  <c r="D67"/>
  <c r="D66"/>
  <c r="D65"/>
  <c r="D64"/>
  <c r="D63"/>
  <c r="D62"/>
  <c r="D61"/>
  <c r="D60"/>
  <c r="D59"/>
  <c r="D58"/>
  <c r="C67"/>
  <c r="C66"/>
  <c r="C65"/>
  <c r="C64"/>
  <c r="C63"/>
  <c r="C62"/>
  <c r="C61"/>
  <c r="C60"/>
  <c r="C59"/>
  <c r="C58"/>
  <c r="G54"/>
  <c r="G53"/>
  <c r="G52"/>
  <c r="F45"/>
  <c r="G51"/>
  <c r="G50"/>
  <c r="G49"/>
  <c r="G48"/>
  <c r="G47"/>
  <c r="G46"/>
  <c r="G45"/>
  <c r="F54"/>
  <c r="F53"/>
  <c r="F52"/>
  <c r="F51"/>
  <c r="F50"/>
  <c r="F49"/>
  <c r="F48"/>
  <c r="F47"/>
  <c r="F46"/>
  <c r="E54"/>
  <c r="E53"/>
  <c r="E52"/>
  <c r="E51"/>
  <c r="E50"/>
  <c r="E49"/>
  <c r="E48"/>
  <c r="E47"/>
  <c r="E46"/>
  <c r="E45"/>
  <c r="D54"/>
  <c r="D53"/>
  <c r="D52"/>
  <c r="D51"/>
  <c r="D50"/>
  <c r="D49"/>
  <c r="D48"/>
  <c r="D47"/>
  <c r="D46"/>
  <c r="D45"/>
  <c r="C54"/>
  <c r="C53"/>
  <c r="C52"/>
  <c r="C51"/>
  <c r="C50"/>
  <c r="C49"/>
  <c r="C48"/>
  <c r="C47"/>
  <c r="C46"/>
  <c r="C45"/>
  <c r="D32" l="1"/>
  <c r="G41"/>
  <c r="G40"/>
  <c r="G39"/>
  <c r="G38"/>
  <c r="G37"/>
  <c r="G36"/>
  <c r="G35"/>
  <c r="G34"/>
  <c r="G33"/>
  <c r="G32"/>
  <c r="F41"/>
  <c r="F40"/>
  <c r="F39"/>
  <c r="F38"/>
  <c r="F37"/>
  <c r="F36"/>
  <c r="F35"/>
  <c r="F34"/>
  <c r="F33"/>
  <c r="F32"/>
  <c r="E41"/>
  <c r="E40"/>
  <c r="E39"/>
  <c r="E38"/>
  <c r="E37"/>
  <c r="E36"/>
  <c r="E35"/>
  <c r="E34"/>
  <c r="E33"/>
  <c r="E32"/>
  <c r="D41"/>
  <c r="D40"/>
  <c r="D39"/>
  <c r="D38"/>
  <c r="D37"/>
  <c r="D36"/>
  <c r="D35"/>
  <c r="D34"/>
  <c r="D33"/>
  <c r="C41"/>
  <c r="C40"/>
  <c r="C39"/>
  <c r="C38"/>
  <c r="C37"/>
  <c r="C36"/>
  <c r="C35"/>
  <c r="C34"/>
  <c r="C33"/>
  <c r="C32"/>
  <c r="G28"/>
  <c r="G27"/>
  <c r="G26"/>
  <c r="G25"/>
  <c r="G24"/>
  <c r="G23"/>
  <c r="G22"/>
  <c r="G21"/>
  <c r="G20"/>
  <c r="G19"/>
  <c r="F28"/>
  <c r="F27"/>
  <c r="F26"/>
  <c r="F25"/>
  <c r="F24"/>
  <c r="F23"/>
  <c r="F22"/>
  <c r="F21"/>
  <c r="F20"/>
  <c r="F19"/>
  <c r="E28"/>
  <c r="E27"/>
  <c r="E26"/>
  <c r="E25"/>
  <c r="E24"/>
  <c r="E23"/>
  <c r="E22"/>
  <c r="E21"/>
  <c r="E20"/>
  <c r="E19"/>
  <c r="D28"/>
  <c r="D26"/>
  <c r="D27"/>
  <c r="D25"/>
  <c r="D24"/>
  <c r="D23"/>
  <c r="D22"/>
  <c r="D21"/>
  <c r="D20"/>
  <c r="D19"/>
  <c r="C28"/>
  <c r="C27"/>
  <c r="C26"/>
  <c r="C25"/>
  <c r="C24"/>
  <c r="C23"/>
  <c r="C22"/>
  <c r="C21"/>
  <c r="C20"/>
  <c r="C19"/>
  <c r="G15"/>
  <c r="G14"/>
  <c r="G13"/>
  <c r="G12"/>
  <c r="G11"/>
  <c r="G10"/>
  <c r="F15"/>
  <c r="F14"/>
  <c r="F13"/>
  <c r="F12"/>
  <c r="F11"/>
  <c r="F10"/>
  <c r="E15"/>
  <c r="E14"/>
  <c r="E13"/>
  <c r="E12"/>
  <c r="E11"/>
  <c r="E10"/>
  <c r="D15"/>
  <c r="D14"/>
  <c r="D13"/>
  <c r="D12"/>
  <c r="D11"/>
  <c r="D10"/>
  <c r="C15"/>
  <c r="C14"/>
  <c r="C13"/>
  <c r="C12"/>
  <c r="C11"/>
  <c r="C10"/>
  <c r="G9"/>
  <c r="F9"/>
  <c r="E9"/>
  <c r="D9"/>
  <c r="C9"/>
  <c r="G8"/>
  <c r="F8"/>
  <c r="E8"/>
  <c r="D8"/>
  <c r="C8"/>
  <c r="G7"/>
  <c r="F7"/>
  <c r="E7"/>
  <c r="D7"/>
  <c r="C7"/>
  <c r="G6"/>
  <c r="F6"/>
  <c r="E6"/>
  <c r="D6"/>
  <c r="C6"/>
  <c r="G70" i="7"/>
  <c r="G70" i="1" s="1"/>
  <c r="F70" i="7"/>
  <c r="F70" i="1" s="1"/>
  <c r="E70" i="7"/>
  <c r="E70" i="1" s="1"/>
  <c r="D70" i="7"/>
  <c r="D70" i="1" s="1"/>
  <c r="C70" i="7"/>
  <c r="C70" i="1" s="1"/>
  <c r="H67" i="7"/>
  <c r="H66"/>
  <c r="H65"/>
  <c r="H64"/>
  <c r="H63"/>
  <c r="H62"/>
  <c r="H61"/>
  <c r="H60"/>
  <c r="H59"/>
  <c r="H58"/>
  <c r="H54"/>
  <c r="H53"/>
  <c r="H52"/>
  <c r="H51"/>
  <c r="H50"/>
  <c r="H49"/>
  <c r="H48"/>
  <c r="H47"/>
  <c r="H46"/>
  <c r="H45"/>
  <c r="H40"/>
  <c r="H39"/>
  <c r="H38"/>
  <c r="H37"/>
  <c r="H36"/>
  <c r="H35"/>
  <c r="H34"/>
  <c r="H33"/>
  <c r="H32"/>
  <c r="H28"/>
  <c r="H27"/>
  <c r="H26"/>
  <c r="H25"/>
  <c r="H24"/>
  <c r="H23"/>
  <c r="H22"/>
  <c r="H21"/>
  <c r="H20"/>
  <c r="H19"/>
  <c r="H15"/>
  <c r="H14"/>
  <c r="H13"/>
  <c r="H12"/>
  <c r="H11"/>
  <c r="H10"/>
  <c r="H9"/>
  <c r="H8"/>
  <c r="H7"/>
  <c r="H6"/>
  <c r="H16" l="1"/>
  <c r="H29"/>
  <c r="H68"/>
  <c r="H55"/>
  <c r="H41"/>
  <c r="H42" s="1"/>
  <c r="C5" i="6"/>
  <c r="B5"/>
  <c r="B3"/>
  <c r="G104" i="5"/>
  <c r="F104"/>
  <c r="E104"/>
  <c r="D104"/>
  <c r="C104"/>
  <c r="B104"/>
  <c r="B102"/>
  <c r="G71"/>
  <c r="F71"/>
  <c r="E71"/>
  <c r="D71"/>
  <c r="C71"/>
  <c r="B71"/>
  <c r="B69"/>
  <c r="G38"/>
  <c r="F38"/>
  <c r="E38"/>
  <c r="D38"/>
  <c r="C38"/>
  <c r="B38"/>
  <c r="B36"/>
  <c r="G5"/>
  <c r="F5"/>
  <c r="E5"/>
  <c r="D5"/>
  <c r="C5"/>
  <c r="B5"/>
  <c r="B3"/>
  <c r="D104" i="4"/>
  <c r="C104"/>
  <c r="B104"/>
  <c r="B102"/>
  <c r="D71"/>
  <c r="C71"/>
  <c r="B71"/>
  <c r="B69"/>
  <c r="D38"/>
  <c r="C38"/>
  <c r="B38"/>
  <c r="B36"/>
  <c r="D5"/>
  <c r="C5"/>
  <c r="B5"/>
  <c r="B3"/>
  <c r="E104" i="3"/>
  <c r="D104"/>
  <c r="C104"/>
  <c r="B104"/>
  <c r="B102"/>
  <c r="E71"/>
  <c r="D71"/>
  <c r="C71"/>
  <c r="B71"/>
  <c r="B69"/>
  <c r="E38"/>
  <c r="D38"/>
  <c r="C38"/>
  <c r="B38"/>
  <c r="B36"/>
  <c r="E5"/>
  <c r="D5"/>
  <c r="C5"/>
  <c r="B5"/>
  <c r="B3"/>
  <c r="E104" i="2"/>
  <c r="D104"/>
  <c r="C104"/>
  <c r="B104"/>
  <c r="B102"/>
  <c r="E71"/>
  <c r="D71"/>
  <c r="C71"/>
  <c r="B71"/>
  <c r="B69"/>
  <c r="E38"/>
  <c r="D38"/>
  <c r="C38"/>
  <c r="B38"/>
  <c r="B36"/>
  <c r="E5"/>
  <c r="D5"/>
  <c r="C5"/>
  <c r="B5"/>
  <c r="B3"/>
  <c r="I55" i="1" l="1"/>
  <c r="I42"/>
  <c r="I16"/>
  <c r="Z29"/>
  <c r="Y29"/>
  <c r="I29"/>
  <c r="H67" l="1"/>
  <c r="H66"/>
  <c r="H65"/>
  <c r="H64"/>
  <c r="H63"/>
  <c r="H62"/>
  <c r="H61"/>
  <c r="H60"/>
  <c r="H59"/>
  <c r="H58"/>
  <c r="H54"/>
  <c r="AD54" s="1"/>
  <c r="H53"/>
  <c r="AB53" s="1"/>
  <c r="H52"/>
  <c r="M52" s="1"/>
  <c r="H51"/>
  <c r="AA51" s="1"/>
  <c r="H50"/>
  <c r="AA50" s="1"/>
  <c r="H49"/>
  <c r="P49" s="1"/>
  <c r="H48"/>
  <c r="P48" s="1"/>
  <c r="H47"/>
  <c r="P47" s="1"/>
  <c r="H46"/>
  <c r="Z46" s="1"/>
  <c r="H45"/>
  <c r="N45" s="1"/>
  <c r="H11"/>
  <c r="H19"/>
  <c r="H20"/>
  <c r="H21"/>
  <c r="H22"/>
  <c r="H23"/>
  <c r="H24"/>
  <c r="H25"/>
  <c r="H26"/>
  <c r="H27"/>
  <c r="H15"/>
  <c r="AA15" s="1"/>
  <c r="H14"/>
  <c r="AC14" s="1"/>
  <c r="H68" l="1"/>
  <c r="M45"/>
  <c r="Z45"/>
  <c r="M46"/>
  <c r="T46"/>
  <c r="AB46"/>
  <c r="N47"/>
  <c r="T47"/>
  <c r="Z47"/>
  <c r="K48"/>
  <c r="R48"/>
  <c r="V48"/>
  <c r="AA48"/>
  <c r="J49"/>
  <c r="R49"/>
  <c r="X49"/>
  <c r="J50"/>
  <c r="R50"/>
  <c r="V50"/>
  <c r="AB50"/>
  <c r="Q51"/>
  <c r="W51"/>
  <c r="AC51"/>
  <c r="Q52"/>
  <c r="U52"/>
  <c r="Z52"/>
  <c r="M53"/>
  <c r="R53"/>
  <c r="V53"/>
  <c r="AC53"/>
  <c r="L54"/>
  <c r="R54"/>
  <c r="Z54"/>
  <c r="J46"/>
  <c r="N46"/>
  <c r="U46"/>
  <c r="AC46"/>
  <c r="O47"/>
  <c r="U47"/>
  <c r="AA47"/>
  <c r="M48"/>
  <c r="S48"/>
  <c r="W48"/>
  <c r="AB48"/>
  <c r="M49"/>
  <c r="S49"/>
  <c r="Y49"/>
  <c r="K50"/>
  <c r="S50"/>
  <c r="X50"/>
  <c r="K51"/>
  <c r="S51"/>
  <c r="X51"/>
  <c r="AD51"/>
  <c r="R52"/>
  <c r="V52"/>
  <c r="AD52"/>
  <c r="O53"/>
  <c r="S53"/>
  <c r="W53"/>
  <c r="AD53"/>
  <c r="M54"/>
  <c r="T54"/>
  <c r="AA54"/>
  <c r="H41"/>
  <c r="H55"/>
  <c r="O45"/>
  <c r="K46"/>
  <c r="P46"/>
  <c r="V46"/>
  <c r="J47"/>
  <c r="R47"/>
  <c r="V47"/>
  <c r="AB47"/>
  <c r="N48"/>
  <c r="T48"/>
  <c r="X48"/>
  <c r="AC48"/>
  <c r="N49"/>
  <c r="T49"/>
  <c r="AB49"/>
  <c r="M50"/>
  <c r="T50"/>
  <c r="Z50"/>
  <c r="L51"/>
  <c r="T51"/>
  <c r="Y51"/>
  <c r="J52"/>
  <c r="S52"/>
  <c r="X52"/>
  <c r="K53"/>
  <c r="P53"/>
  <c r="T53"/>
  <c r="Z53"/>
  <c r="J54"/>
  <c r="P54"/>
  <c r="V54"/>
  <c r="AC54"/>
  <c r="V45"/>
  <c r="L46"/>
  <c r="S46"/>
  <c r="M47"/>
  <c r="S47"/>
  <c r="X47"/>
  <c r="AC47"/>
  <c r="O48"/>
  <c r="U48"/>
  <c r="Y48"/>
  <c r="AD48"/>
  <c r="O49"/>
  <c r="V49"/>
  <c r="AC49"/>
  <c r="P50"/>
  <c r="U50"/>
  <c r="P51"/>
  <c r="U51"/>
  <c r="K52"/>
  <c r="T52"/>
  <c r="Y52"/>
  <c r="L53"/>
  <c r="Q53"/>
  <c r="U53"/>
  <c r="K54"/>
  <c r="Q54"/>
  <c r="W54"/>
  <c r="J15"/>
  <c r="O15"/>
  <c r="T15"/>
  <c r="N15"/>
  <c r="AB15"/>
  <c r="W11"/>
  <c r="P11"/>
  <c r="AC11"/>
  <c r="U11"/>
  <c r="M11"/>
  <c r="L11"/>
  <c r="AA11"/>
  <c r="T11"/>
  <c r="K11"/>
  <c r="J11"/>
  <c r="Q11"/>
  <c r="AB14"/>
  <c r="U14"/>
  <c r="X14"/>
  <c r="T14"/>
  <c r="O14"/>
  <c r="AD14"/>
  <c r="W14"/>
  <c r="S14"/>
  <c r="N14"/>
  <c r="K14"/>
  <c r="L14"/>
  <c r="M14"/>
  <c r="X11"/>
  <c r="P14"/>
  <c r="V14"/>
  <c r="K15"/>
  <c r="L15"/>
  <c r="M15"/>
  <c r="U15"/>
  <c r="AC15"/>
  <c r="P15"/>
  <c r="X15"/>
  <c r="AD15"/>
  <c r="R15"/>
  <c r="H6"/>
  <c r="H36"/>
  <c r="H32"/>
  <c r="H37"/>
  <c r="H39"/>
  <c r="H40"/>
  <c r="AC45"/>
  <c r="H33"/>
  <c r="H34"/>
  <c r="H35"/>
  <c r="L35" s="1"/>
  <c r="H38"/>
  <c r="R23"/>
  <c r="J19"/>
  <c r="X22"/>
  <c r="L24"/>
  <c r="W25"/>
  <c r="P20"/>
  <c r="R21"/>
  <c r="P26"/>
  <c r="S27"/>
  <c r="H28"/>
  <c r="J28" s="1"/>
  <c r="AA23"/>
  <c r="AA26"/>
  <c r="W23"/>
  <c r="W27"/>
  <c r="T23"/>
  <c r="T27"/>
  <c r="Q25"/>
  <c r="P27"/>
  <c r="N23"/>
  <c r="M22"/>
  <c r="L22"/>
  <c r="L25"/>
  <c r="K25"/>
  <c r="J25"/>
  <c r="AB98"/>
  <c r="H12"/>
  <c r="H13"/>
  <c r="H7"/>
  <c r="H8"/>
  <c r="H9"/>
  <c r="H10"/>
  <c r="AC55" l="1"/>
  <c r="AI47" s="1"/>
  <c r="D72" i="2" s="1"/>
  <c r="Y55" i="1"/>
  <c r="X55"/>
  <c r="AP47" s="1"/>
  <c r="E72" i="3" s="1"/>
  <c r="R55" i="1"/>
  <c r="AS47" s="1"/>
  <c r="B72" i="4" s="1"/>
  <c r="R29" i="1"/>
  <c r="AS8" s="1"/>
  <c r="B6" i="4" s="1"/>
  <c r="AD55" i="1"/>
  <c r="AJ47" s="1"/>
  <c r="E72" i="2" s="1"/>
  <c r="N55" i="1"/>
  <c r="BA47" s="1"/>
  <c r="D72" i="5" s="1"/>
  <c r="X35" i="1"/>
  <c r="AD35"/>
  <c r="Z35"/>
  <c r="U35"/>
  <c r="Q35"/>
  <c r="AC35"/>
  <c r="Y35"/>
  <c r="T35"/>
  <c r="O35"/>
  <c r="J35"/>
  <c r="AB35"/>
  <c r="W35"/>
  <c r="S35"/>
  <c r="AA35"/>
  <c r="V35"/>
  <c r="R35"/>
  <c r="X40"/>
  <c r="AA40"/>
  <c r="U40"/>
  <c r="P40"/>
  <c r="AD40"/>
  <c r="Z40"/>
  <c r="T40"/>
  <c r="O40"/>
  <c r="AC40"/>
  <c r="Y40"/>
  <c r="S40"/>
  <c r="M40"/>
  <c r="J40"/>
  <c r="AB40"/>
  <c r="W40"/>
  <c r="R40"/>
  <c r="AB36"/>
  <c r="R36"/>
  <c r="Z36"/>
  <c r="P36"/>
  <c r="T36"/>
  <c r="N36"/>
  <c r="AD36"/>
  <c r="S36"/>
  <c r="M36"/>
  <c r="V55"/>
  <c r="AN47" s="1"/>
  <c r="C72" i="3" s="1"/>
  <c r="O55" i="1"/>
  <c r="BB47" s="1"/>
  <c r="E72" i="5" s="1"/>
  <c r="W55" i="1"/>
  <c r="AO47" s="1"/>
  <c r="D72" i="3" s="1"/>
  <c r="Z55" i="1"/>
  <c r="AB34"/>
  <c r="V34"/>
  <c r="R34"/>
  <c r="Z34"/>
  <c r="U34"/>
  <c r="Q34"/>
  <c r="AD34"/>
  <c r="Y34"/>
  <c r="T34"/>
  <c r="O34"/>
  <c r="AC34"/>
  <c r="W34"/>
  <c r="S34"/>
  <c r="X39"/>
  <c r="AC39"/>
  <c r="S39"/>
  <c r="N39"/>
  <c r="AB39"/>
  <c r="R39"/>
  <c r="M39"/>
  <c r="Z39"/>
  <c r="P39"/>
  <c r="AD39"/>
  <c r="T39"/>
  <c r="O39"/>
  <c r="J39"/>
  <c r="J55"/>
  <c r="M55"/>
  <c r="AZ47" s="1"/>
  <c r="C72" i="5" s="1"/>
  <c r="L33" i="1"/>
  <c r="AC33"/>
  <c r="W33"/>
  <c r="S33"/>
  <c r="AB33"/>
  <c r="V33"/>
  <c r="R33"/>
  <c r="Z33"/>
  <c r="U33"/>
  <c r="O33"/>
  <c r="AD33"/>
  <c r="Y33"/>
  <c r="T33"/>
  <c r="M33"/>
  <c r="AD37"/>
  <c r="T37"/>
  <c r="O37"/>
  <c r="J37"/>
  <c r="AC37"/>
  <c r="S37"/>
  <c r="N37"/>
  <c r="AB37"/>
  <c r="R37"/>
  <c r="M37"/>
  <c r="Z37"/>
  <c r="P37"/>
  <c r="AC41"/>
  <c r="Y41"/>
  <c r="S41"/>
  <c r="M41"/>
  <c r="AB41"/>
  <c r="W41"/>
  <c r="R41"/>
  <c r="AA41"/>
  <c r="U41"/>
  <c r="P41"/>
  <c r="Z41"/>
  <c r="T41"/>
  <c r="O41"/>
  <c r="Q55"/>
  <c r="BD47" s="1"/>
  <c r="G72" i="5" s="1"/>
  <c r="H29" i="1"/>
  <c r="X38"/>
  <c r="Z38"/>
  <c r="P38"/>
  <c r="T38"/>
  <c r="O38"/>
  <c r="AC38"/>
  <c r="S38"/>
  <c r="N38"/>
  <c r="AB38"/>
  <c r="R38"/>
  <c r="M38"/>
  <c r="AC32"/>
  <c r="H42"/>
  <c r="AB32"/>
  <c r="O32"/>
  <c r="Z32"/>
  <c r="M32"/>
  <c r="Y32"/>
  <c r="V32"/>
  <c r="AA55"/>
  <c r="AG47" s="1"/>
  <c r="B72" i="2" s="1"/>
  <c r="K41" i="1"/>
  <c r="U32"/>
  <c r="K33"/>
  <c r="W10"/>
  <c r="P10"/>
  <c r="AC10"/>
  <c r="T10"/>
  <c r="AA10"/>
  <c r="R10"/>
  <c r="M10"/>
  <c r="X10"/>
  <c r="J10"/>
  <c r="Q10"/>
  <c r="Z9"/>
  <c r="Z16" s="1"/>
  <c r="V9"/>
  <c r="AC9"/>
  <c r="Y9"/>
  <c r="Y16" s="1"/>
  <c r="U9"/>
  <c r="Q9"/>
  <c r="O9"/>
  <c r="AB9"/>
  <c r="X9"/>
  <c r="T9"/>
  <c r="P9"/>
  <c r="N9"/>
  <c r="L9"/>
  <c r="S9"/>
  <c r="M9"/>
  <c r="K9"/>
  <c r="R9"/>
  <c r="J9"/>
  <c r="AA9"/>
  <c r="W9"/>
  <c r="X12"/>
  <c r="P12"/>
  <c r="W12"/>
  <c r="K12"/>
  <c r="J12"/>
  <c r="AC12"/>
  <c r="V12"/>
  <c r="AA12"/>
  <c r="T12"/>
  <c r="N12"/>
  <c r="K32"/>
  <c r="H16"/>
  <c r="X6"/>
  <c r="S6"/>
  <c r="O6"/>
  <c r="O16" s="1"/>
  <c r="L6"/>
  <c r="W6"/>
  <c r="P6"/>
  <c r="K6"/>
  <c r="AC6"/>
  <c r="AB6"/>
  <c r="U6"/>
  <c r="J6"/>
  <c r="T6"/>
  <c r="AA8"/>
  <c r="S8"/>
  <c r="J8"/>
  <c r="X8"/>
  <c r="R8"/>
  <c r="W8"/>
  <c r="N8"/>
  <c r="L8"/>
  <c r="T8"/>
  <c r="M8"/>
  <c r="K8"/>
  <c r="AD8"/>
  <c r="Q8"/>
  <c r="AC8"/>
  <c r="P8"/>
  <c r="AD7"/>
  <c r="W7"/>
  <c r="Q7"/>
  <c r="M7"/>
  <c r="K7"/>
  <c r="AC7"/>
  <c r="T7"/>
  <c r="P7"/>
  <c r="J7"/>
  <c r="AA7"/>
  <c r="X7"/>
  <c r="N7"/>
  <c r="L7"/>
  <c r="R7"/>
  <c r="S7"/>
  <c r="K39"/>
  <c r="L39"/>
  <c r="S32"/>
  <c r="AD13"/>
  <c r="W13"/>
  <c r="Q13"/>
  <c r="AC13"/>
  <c r="V13"/>
  <c r="P13"/>
  <c r="AA13"/>
  <c r="U13"/>
  <c r="L13"/>
  <c r="J13"/>
  <c r="X13"/>
  <c r="N13"/>
  <c r="T13"/>
  <c r="M13"/>
  <c r="K13"/>
  <c r="K40"/>
  <c r="K45"/>
  <c r="K55" s="1"/>
  <c r="K38"/>
  <c r="L38"/>
  <c r="K28"/>
  <c r="L40"/>
  <c r="L34"/>
  <c r="J27"/>
  <c r="K27"/>
  <c r="L23"/>
  <c r="M21"/>
  <c r="P23"/>
  <c r="V23"/>
  <c r="X25"/>
  <c r="P45"/>
  <c r="P55" s="1"/>
  <c r="BC47" s="1"/>
  <c r="F72" i="5" s="1"/>
  <c r="J21" i="1"/>
  <c r="K23"/>
  <c r="M23"/>
  <c r="N21"/>
  <c r="T25"/>
  <c r="K37"/>
  <c r="L45"/>
  <c r="L55" s="1"/>
  <c r="AY47" s="1"/>
  <c r="B72" i="5" s="1"/>
  <c r="S45" i="1"/>
  <c r="S55" s="1"/>
  <c r="AT47" s="1"/>
  <c r="C72" i="4" s="1"/>
  <c r="K26" i="1"/>
  <c r="K36"/>
  <c r="K34"/>
  <c r="T45"/>
  <c r="T55" s="1"/>
  <c r="AU47" s="1"/>
  <c r="D72" i="4" s="1"/>
  <c r="U45" i="1"/>
  <c r="U55" s="1"/>
  <c r="AM47" s="1"/>
  <c r="B72" i="3" s="1"/>
  <c r="AB45" i="1"/>
  <c r="AB55" s="1"/>
  <c r="AH47" s="1"/>
  <c r="C72" i="2" s="1"/>
  <c r="L28" i="1"/>
  <c r="L19"/>
  <c r="M19"/>
  <c r="M20"/>
  <c r="K20"/>
  <c r="Q19"/>
  <c r="W20"/>
  <c r="T32"/>
  <c r="U28"/>
  <c r="M28"/>
  <c r="AD28"/>
  <c r="AC28"/>
  <c r="AB20"/>
  <c r="AC20"/>
  <c r="L20"/>
  <c r="J20"/>
  <c r="Q20"/>
  <c r="AC19"/>
  <c r="AB19"/>
  <c r="T19"/>
  <c r="X19"/>
  <c r="N19"/>
  <c r="W19"/>
  <c r="V19"/>
  <c r="K35"/>
  <c r="L26"/>
  <c r="K22"/>
  <c r="P22"/>
  <c r="AA22"/>
  <c r="J24"/>
  <c r="T22"/>
  <c r="U27"/>
  <c r="M27"/>
  <c r="AD27"/>
  <c r="O26"/>
  <c r="N27"/>
  <c r="P25"/>
  <c r="M25"/>
  <c r="AD23"/>
  <c r="AC23"/>
  <c r="L41"/>
  <c r="L32"/>
  <c r="P32"/>
  <c r="R32"/>
  <c r="W32"/>
  <c r="U26"/>
  <c r="N26"/>
  <c r="AC26"/>
  <c r="M26"/>
  <c r="X26"/>
  <c r="V26"/>
  <c r="S24"/>
  <c r="S29" s="1"/>
  <c r="AT8" s="1"/>
  <c r="C6" i="4" s="1"/>
  <c r="AB24" i="1"/>
  <c r="K24"/>
  <c r="X24"/>
  <c r="Q24"/>
  <c r="N24"/>
  <c r="O24"/>
  <c r="U21"/>
  <c r="P21"/>
  <c r="AD21"/>
  <c r="K21"/>
  <c r="P28"/>
  <c r="T21"/>
  <c r="V21"/>
  <c r="W22"/>
  <c r="X21"/>
  <c r="AA20"/>
  <c r="T28"/>
  <c r="T24"/>
  <c r="T20"/>
  <c r="W28"/>
  <c r="W24"/>
  <c r="X20"/>
  <c r="AA24"/>
  <c r="AA19"/>
  <c r="AB28"/>
  <c r="AB26"/>
  <c r="AB21"/>
  <c r="AC25"/>
  <c r="AC22"/>
  <c r="T26"/>
  <c r="V24"/>
  <c r="W26"/>
  <c r="AA21"/>
  <c r="AB27"/>
  <c r="AC24"/>
  <c r="U23"/>
  <c r="P42" l="1"/>
  <c r="BC23" s="1"/>
  <c r="F39" i="5" s="1"/>
  <c r="AD16" i="1"/>
  <c r="Q42"/>
  <c r="BD23" s="1"/>
  <c r="G39" i="5" s="1"/>
  <c r="R42" i="1"/>
  <c r="AS23" s="1"/>
  <c r="B39" i="4" s="1"/>
  <c r="T42" i="1"/>
  <c r="AU23" s="1"/>
  <c r="D39" i="4" s="1"/>
  <c r="S42" i="1"/>
  <c r="AT23" s="1"/>
  <c r="C39" i="4" s="1"/>
  <c r="R16" i="1"/>
  <c r="AA16"/>
  <c r="AB16"/>
  <c r="U42"/>
  <c r="AM23" s="1"/>
  <c r="B39" i="3" s="1"/>
  <c r="Y42" i="1"/>
  <c r="AB42"/>
  <c r="AH23" s="1"/>
  <c r="C39" i="2" s="1"/>
  <c r="P29" i="1"/>
  <c r="BC8" s="1"/>
  <c r="F6" i="5" s="1"/>
  <c r="W42" i="1"/>
  <c r="AO23" s="1"/>
  <c r="D39" i="3" s="1"/>
  <c r="V42" i="1"/>
  <c r="AN23" s="1"/>
  <c r="C39" i="3" s="1"/>
  <c r="J29" i="1"/>
  <c r="O29"/>
  <c r="BB8" s="1"/>
  <c r="E6" i="5" s="1"/>
  <c r="L42" i="1"/>
  <c r="AY23" s="1"/>
  <c r="B39" i="5" s="1"/>
  <c r="N29" i="1"/>
  <c r="BA8" s="1"/>
  <c r="D6" i="5" s="1"/>
  <c r="Z42" i="1"/>
  <c r="AC42"/>
  <c r="AI23" s="1"/>
  <c r="D39" i="2" s="1"/>
  <c r="AC29" i="1"/>
  <c r="AI8" s="1"/>
  <c r="D6" i="2" s="1"/>
  <c r="AA29" i="1"/>
  <c r="AG8" s="1"/>
  <c r="AD29"/>
  <c r="AJ8" s="1"/>
  <c r="E6" i="2" s="1"/>
  <c r="X29" i="1"/>
  <c r="AP8" s="1"/>
  <c r="E6" i="3" s="1"/>
  <c r="K29" i="1"/>
  <c r="Q16"/>
  <c r="U16"/>
  <c r="P16"/>
  <c r="S16"/>
  <c r="V16"/>
  <c r="M42"/>
  <c r="AZ23" s="1"/>
  <c r="C39" i="5" s="1"/>
  <c r="X42" i="1"/>
  <c r="AP23" s="1"/>
  <c r="E39" i="3" s="1"/>
  <c r="V29" i="1"/>
  <c r="AN8" s="1"/>
  <c r="C6" i="3" s="1"/>
  <c r="W16" i="1"/>
  <c r="X16"/>
  <c r="AD42"/>
  <c r="AJ23" s="1"/>
  <c r="E39" i="2" s="1"/>
  <c r="T29" i="1"/>
  <c r="AU8" s="1"/>
  <c r="D6" i="4" s="1"/>
  <c r="U29" i="1"/>
  <c r="AM8" s="1"/>
  <c r="B6" i="3" s="1"/>
  <c r="W29" i="1"/>
  <c r="AO8" s="1"/>
  <c r="D6" i="3" s="1"/>
  <c r="AB29" i="1"/>
  <c r="AH8" s="1"/>
  <c r="C6" i="2" s="1"/>
  <c r="M29" i="1"/>
  <c r="AZ8" s="1"/>
  <c r="C6" i="5" s="1"/>
  <c r="T16" i="1"/>
  <c r="AC16"/>
  <c r="L16"/>
  <c r="O42"/>
  <c r="BB23" s="1"/>
  <c r="E39" i="5" s="1"/>
  <c r="Q29" i="1"/>
  <c r="BD8" s="1"/>
  <c r="G6" i="5" s="1"/>
  <c r="L29" i="1"/>
  <c r="N16"/>
  <c r="M16"/>
  <c r="J16"/>
  <c r="K16"/>
  <c r="K42"/>
  <c r="N42"/>
  <c r="BA23" s="1"/>
  <c r="D39" i="5" s="1"/>
  <c r="AA42" i="1"/>
  <c r="AG23" s="1"/>
  <c r="B39" i="2" s="1"/>
  <c r="J42" i="1"/>
  <c r="AT70" l="1"/>
  <c r="C105" i="4" s="1"/>
  <c r="AS70" i="1"/>
  <c r="B105" i="4" s="1"/>
  <c r="J58" i="1"/>
  <c r="BC70"/>
  <c r="F105" i="5" s="1"/>
  <c r="BB70" i="1"/>
  <c r="E105" i="5" s="1"/>
  <c r="AH70" i="1"/>
  <c r="C105" i="2" s="1"/>
  <c r="BG8" i="1"/>
  <c r="C6" i="6" s="1"/>
  <c r="AI70" i="1"/>
  <c r="D105" i="2" s="1"/>
  <c r="AO70" i="1"/>
  <c r="D105" i="3" s="1"/>
  <c r="BF8" i="1"/>
  <c r="B6" i="6" s="1"/>
  <c r="AZ70" i="1"/>
  <c r="C105" i="5" s="1"/>
  <c r="AY8" i="1"/>
  <c r="B6" i="5" s="1"/>
  <c r="AU70" i="1"/>
  <c r="D105" i="4" s="1"/>
  <c r="BD70" i="1"/>
  <c r="G105" i="5" s="1"/>
  <c r="B6" i="2"/>
  <c r="AG70" i="1"/>
  <c r="B105" i="2" s="1"/>
  <c r="AM70" i="1"/>
  <c r="B105" i="3" s="1"/>
  <c r="AN70" i="1"/>
  <c r="C105" i="3" s="1"/>
  <c r="AP70" i="1"/>
  <c r="E105" i="3" s="1"/>
  <c r="BA70" i="1"/>
  <c r="D105" i="5" s="1"/>
  <c r="AJ70" i="1"/>
  <c r="E105" i="2" s="1"/>
  <c r="O58" i="1"/>
  <c r="T58"/>
  <c r="AY70" l="1"/>
  <c r="B105" i="5" s="1"/>
</calcChain>
</file>

<file path=xl/sharedStrings.xml><?xml version="1.0" encoding="utf-8"?>
<sst xmlns="http://schemas.openxmlformats.org/spreadsheetml/2006/main" count="248" uniqueCount="116">
  <si>
    <t>I alt</t>
  </si>
  <si>
    <t>Værdi</t>
  </si>
  <si>
    <r>
      <t xml:space="preserve">scoren 5 - er OK - selvstændig &amp; scoren 1 kan bare slet ikke - </t>
    </r>
    <r>
      <rPr>
        <b/>
        <sz val="9"/>
        <color indexed="8"/>
        <rFont val="Calibri"/>
        <family val="2"/>
      </rPr>
      <t>Marker med "1" i skemaet</t>
    </r>
  </si>
  <si>
    <t>OVERBLIKSFUNKTIONER, REGEL FUNKTIONER, AT LÆRE NYT &amp; STRATEGI-FUNKTIONER</t>
  </si>
  <si>
    <t>LÆR 4 - OVERBLIKSFUNKTIONER</t>
  </si>
  <si>
    <t>FORMÅLET ER AT ANALYSERE PÅ ELEVENS OVERBLIK (SIMULTANE PROCESSER)</t>
  </si>
  <si>
    <t>sum</t>
  </si>
  <si>
    <t>LÆR 5 - REGLER OG STRUKTUR FUNKTIONER</t>
  </si>
  <si>
    <t>FORMÅLET ER AT ANALYSERE PÅ ELEVENS REGELSYSTEMER (SEKVENSANALYSER)</t>
  </si>
  <si>
    <t>LÆR 6- INFORMATIONSANALYSER (AT LÆRE NYT)</t>
  </si>
  <si>
    <t>FORMÅLET ER AT ANALYSERE PÅ ELEVENS MODELLER FOR AT LÆRE NYT</t>
  </si>
  <si>
    <t>LÆR 7 - STRATEGI SKEMAER</t>
  </si>
  <si>
    <t>FORMÅLET ER AT ANALYSERE PÅ ELEVENS MODELLER FOR AT DANNE &amp; BENYTTE STRATEGIER</t>
  </si>
  <si>
    <t>simultane processer</t>
  </si>
  <si>
    <t>sekvensprocesser</t>
  </si>
  <si>
    <t>sprog  komp</t>
  </si>
  <si>
    <t>visuel komp</t>
  </si>
  <si>
    <t>motorisk komp</t>
  </si>
  <si>
    <t>mat komp</t>
  </si>
  <si>
    <t>person komp</t>
  </si>
  <si>
    <t>social komp</t>
  </si>
  <si>
    <t>fokuseret opm</t>
  </si>
  <si>
    <t>koncentration</t>
  </si>
  <si>
    <t>fleksibel opm</t>
  </si>
  <si>
    <t>arb+kt</t>
  </si>
  <si>
    <t>proc huk</t>
  </si>
  <si>
    <t>sem-huk</t>
  </si>
  <si>
    <t>episo-huk</t>
  </si>
  <si>
    <t>ny læring - sim</t>
  </si>
  <si>
    <t>ny l-sek</t>
  </si>
  <si>
    <t>kontekst baseret str.</t>
  </si>
  <si>
    <t>omkodningslæring</t>
  </si>
  <si>
    <t>modelopstilling</t>
  </si>
  <si>
    <t>problemløsning</t>
  </si>
  <si>
    <t>Hukommelse - lær 4, overbliksfunktioner</t>
  </si>
  <si>
    <t>Hukommelse - lær 5, regel og strukturfunktioner</t>
  </si>
  <si>
    <t>Hukommelse - lær 6, at lære nyt</t>
  </si>
  <si>
    <t>Hukommelse - lær 7, strategiskemaer hos eleven</t>
  </si>
  <si>
    <t>Opmærksomhed - lær 4, overbliksfunktioner</t>
  </si>
  <si>
    <t>fokuseret opm.</t>
  </si>
  <si>
    <t>fleksibel opm.</t>
  </si>
  <si>
    <t>Opmærksomhed - lær 5, regel og strukturfunktioner</t>
  </si>
  <si>
    <t>Opmærksomhed - lær 6, at lære nyt</t>
  </si>
  <si>
    <t>Opmærksomhed - lær 7, strategieskemaer hos eleven</t>
  </si>
  <si>
    <t>Kompetenceanalyse - lær 4, overbliksfunktioner</t>
  </si>
  <si>
    <t>sprog</t>
  </si>
  <si>
    <t>billede</t>
  </si>
  <si>
    <t>motorik</t>
  </si>
  <si>
    <t>matematik</t>
  </si>
  <si>
    <t>personlig</t>
  </si>
  <si>
    <t>social</t>
  </si>
  <si>
    <t>Kompetenceanalyse - lær 7, strategieskemaer hos eleven</t>
  </si>
  <si>
    <t>Kompetenceanalyse - lær 6, at lære nyt</t>
  </si>
  <si>
    <t>Kompetenceanalyse - lær 5, regel og strukturfunktioner</t>
  </si>
  <si>
    <t>Simultan - sekventiel samlet analyse</t>
  </si>
  <si>
    <t>simultan analyse</t>
  </si>
  <si>
    <t>sekventiel analyse</t>
  </si>
  <si>
    <t>Hvad skal der pakkes i en kuffert?</t>
  </si>
  <si>
    <t>Sund mad?</t>
  </si>
  <si>
    <t>På tur til en storby?</t>
  </si>
  <si>
    <t>Hvordan laver man mad?</t>
  </si>
  <si>
    <t>Hvilke slotte kender du?</t>
  </si>
  <si>
    <t>At tegne et hus - flere huse?</t>
  </si>
  <si>
    <t>PAS - tegning</t>
  </si>
  <si>
    <t>Din sidste fødselsdag?</t>
  </si>
  <si>
    <t>Hvordan skal man være klædt på?</t>
  </si>
  <si>
    <t>Hvodan opfører man sig ved en begravelse?</t>
  </si>
  <si>
    <t xml:space="preserve"> </t>
  </si>
  <si>
    <t>Almene oplysninger - ADL-funktioner</t>
  </si>
  <si>
    <t>5 personlige oplysninger</t>
  </si>
  <si>
    <t>Egne familiære forhold</t>
  </si>
  <si>
    <t>Venne relationer.</t>
  </si>
  <si>
    <t>Fritidsinteresser</t>
  </si>
  <si>
    <t>Boforhold</t>
  </si>
  <si>
    <t>Ferieaktiviteter - ture</t>
  </si>
  <si>
    <t>Egen motorisk udvikling</t>
  </si>
  <si>
    <t>Fysisk velbefindende</t>
  </si>
  <si>
    <t>Planlægge en almindelig dag - morgen, middag og aften.</t>
  </si>
  <si>
    <t>Klart selvbillede</t>
  </si>
  <si>
    <t>Månederne - navn og nummer i række fx januar er nr. 1 i året</t>
  </si>
  <si>
    <t>Talbrug</t>
  </si>
  <si>
    <t>Rette sætninger</t>
  </si>
  <si>
    <t>Store og små tal</t>
  </si>
  <si>
    <t>Kodeprøve - hukommelse</t>
  </si>
  <si>
    <t>Kodeprøve - afvikling</t>
  </si>
  <si>
    <t>Relationer mellem sprog og billed - forståelse</t>
  </si>
  <si>
    <t>Relationer mellem sprog og billed - rigtig udfyldt</t>
  </si>
  <si>
    <t>Talspændvidde</t>
  </si>
  <si>
    <t xml:space="preserve">Begreber - fx ting man kan drikke af </t>
  </si>
  <si>
    <t>Holde opmærksomhed i streg bogstav og sort/hvid opgaven</t>
  </si>
  <si>
    <t>Holde opmærksomhed i  at tælle og trække fra med spring</t>
  </si>
  <si>
    <t>Puslespil</t>
  </si>
  <si>
    <t>Tegneserier</t>
  </si>
  <si>
    <t>Labyrinter</t>
  </si>
  <si>
    <t>Find 5 fejl</t>
  </si>
  <si>
    <t>BATMAN historien</t>
  </si>
  <si>
    <t>Terning-opgaven</t>
  </si>
  <si>
    <t>Morse-opgaven</t>
  </si>
  <si>
    <t>Nemt at lære</t>
  </si>
  <si>
    <t>Planlægning</t>
  </si>
  <si>
    <t>Omkodning eller diskriminationslæring</t>
  </si>
  <si>
    <t>Sammenhæng</t>
  </si>
  <si>
    <t>De 5 opmærksomhedsfunktioner</t>
  </si>
  <si>
    <t>Stimulus-respons læring</t>
  </si>
  <si>
    <t>Signal læring</t>
  </si>
  <si>
    <t>Overblik, helhedslæring</t>
  </si>
  <si>
    <t>Sprogligt overblik, overbegreber</t>
  </si>
  <si>
    <t>Regel og struktur opbygning</t>
  </si>
  <si>
    <t>Verbal association</t>
  </si>
  <si>
    <t>Planlægning er sammensat af Matematik (o13;o26;o39;o52) + fleksibel opm. (T13;T26;T39;T52) + Procedural hukommelse (V13;V26;V39;V52) + semantisk huk. (W13;W26;W39;W52) + Omkodning (AB13;AB26;AB39;AB52) + problemløsning (AD13;AD26;AD39;AD52) /40*100 så det fremgår i %tal</t>
  </si>
  <si>
    <t>1,lær 7</t>
  </si>
  <si>
    <t xml:space="preserve">Omkodnings læring er sammensat af </t>
  </si>
  <si>
    <t>Strategier - lær 4, overbliksfunktioner</t>
  </si>
  <si>
    <t>Strategier - lær 5, regel og strukturfunktioner</t>
  </si>
  <si>
    <t>Strategier - lær 6, at lære nyt</t>
  </si>
  <si>
    <t>Strategier - lær 7, strategiskemaer hos eleven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</si>
</sst>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9"/>
      <color indexed="8"/>
      <name val="Calibri"/>
      <family val="2"/>
    </font>
    <font>
      <b/>
      <u/>
      <sz val="12"/>
      <color indexed="8"/>
      <name val="Calibri"/>
      <family val="2"/>
    </font>
    <font>
      <b/>
      <sz val="12"/>
      <color indexed="8"/>
      <name val="Calibri"/>
      <family val="2"/>
    </font>
    <font>
      <sz val="9"/>
      <color indexed="57"/>
      <name val="Calibri"/>
      <family val="2"/>
    </font>
    <font>
      <sz val="11"/>
      <color indexed="57"/>
      <name val="Calibri"/>
      <family val="2"/>
    </font>
    <font>
      <sz val="12"/>
      <name val="Calibri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1" fontId="10" fillId="2" borderId="0" xfId="0" applyNumberFormat="1" applyFont="1" applyFill="1"/>
    <xf numFmtId="1" fontId="0" fillId="2" borderId="0" xfId="1" applyNumberFormat="1" applyFont="1" applyFill="1"/>
    <xf numFmtId="1" fontId="0" fillId="2" borderId="0" xfId="0" applyNumberFormat="1" applyFill="1"/>
    <xf numFmtId="0" fontId="12" fillId="0" borderId="0" xfId="0" applyFont="1" applyFill="1"/>
    <xf numFmtId="0" fontId="0" fillId="0" borderId="0" xfId="0" applyFill="1"/>
    <xf numFmtId="0" fontId="0" fillId="2" borderId="1" xfId="0" applyFill="1" applyBorder="1" applyAlignment="1">
      <alignment vertical="top"/>
    </xf>
    <xf numFmtId="0" fontId="6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/>
    </xf>
    <xf numFmtId="0" fontId="0" fillId="2" borderId="1" xfId="0" applyFill="1" applyBorder="1" applyAlignment="1">
      <alignment horizontal="center"/>
    </xf>
    <xf numFmtId="0" fontId="6" fillId="4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0" fillId="3" borderId="1" xfId="0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1" fillId="2" borderId="1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1" xfId="0" applyFill="1" applyBorder="1"/>
    <xf numFmtId="0" fontId="5" fillId="4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1" fontId="0" fillId="2" borderId="1" xfId="0" applyNumberFormat="1" applyFill="1" applyBorder="1" applyAlignment="1" applyProtection="1">
      <alignment horizontal="center"/>
    </xf>
    <xf numFmtId="1" fontId="0" fillId="2" borderId="1" xfId="0" applyNumberFormat="1" applyFont="1" applyFill="1" applyBorder="1" applyAlignment="1" applyProtection="1">
      <alignment horizontal="center"/>
    </xf>
    <xf numFmtId="1" fontId="8" fillId="2" borderId="1" xfId="0" applyNumberFormat="1" applyFont="1" applyFill="1" applyBorder="1" applyAlignment="1" applyProtection="1">
      <alignment horizontal="center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Strategianalyse</a:t>
            </a:r>
          </a:p>
        </c:rich>
      </c:tx>
      <c:layout>
        <c:manualLayout>
          <c:xMode val="edge"/>
          <c:yMode val="edge"/>
          <c:x val="0.37746530791333088"/>
          <c:y val="3.46821298688835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676073773208871"/>
          <c:y val="0.16184993938812381"/>
          <c:w val="0.8338039637488498"/>
          <c:h val="0.6936425973776726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Munkholm'!$AG$5:$AJ$7</c:f>
              <c:multiLvlStrCache>
                <c:ptCount val="4"/>
                <c:lvl>
                  <c:pt idx="0">
                    <c:v>kontekst baseret str.</c:v>
                  </c:pt>
                  <c:pt idx="1">
                    <c:v>omkodningslæring</c:v>
                  </c:pt>
                  <c:pt idx="2">
                    <c:v>modelopstilling</c:v>
                  </c:pt>
                  <c:pt idx="3">
                    <c:v>problemløsning</c:v>
                  </c:pt>
                </c:lvl>
                <c:lvl>
                  <c:pt idx="0">
                    <c:v>Strategier - lær 4, overbliksfunktioner</c:v>
                  </c:pt>
                </c:lvl>
              </c:multiLvlStrCache>
            </c:multiLvlStrRef>
          </c:cat>
          <c:val>
            <c:numRef>
              <c:f>'Bereginger KUN Munkholm'!$AG$8:$AJ$8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37611136"/>
        <c:axId val="137612672"/>
      </c:barChart>
      <c:catAx>
        <c:axId val="1376111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7612672"/>
        <c:crosses val="autoZero"/>
        <c:auto val="1"/>
        <c:lblAlgn val="ctr"/>
        <c:lblOffset val="100"/>
        <c:tickLblSkip val="1"/>
        <c:tickMarkSkip val="1"/>
      </c:catAx>
      <c:valAx>
        <c:axId val="137612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udregning</a:t>
                </a:r>
              </a:p>
            </c:rich>
          </c:tx>
          <c:layout>
            <c:manualLayout>
              <c:xMode val="edge"/>
              <c:yMode val="edge"/>
              <c:x val="4.5070484526964862E-2"/>
              <c:y val="0.43063644587197136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76111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Opmærksomhedsanalyse</a:t>
            </a:r>
          </a:p>
        </c:rich>
      </c:tx>
      <c:layout>
        <c:manualLayout>
          <c:xMode val="edge"/>
          <c:yMode val="edge"/>
          <c:x val="0.31205781824100398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340502896799183"/>
          <c:y val="0.14409221902017291"/>
          <c:w val="0.72695287203870462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Munkholm'!$AS$45:$AU$46</c:f>
              <c:multiLvlStrCache>
                <c:ptCount val="3"/>
                <c:lvl>
                  <c:pt idx="0">
                    <c:v>fokuseret opm.</c:v>
                  </c:pt>
                  <c:pt idx="1">
                    <c:v>koncentration</c:v>
                  </c:pt>
                  <c:pt idx="2">
                    <c:v>fleksibel opm.</c:v>
                  </c:pt>
                </c:lvl>
                <c:lvl>
                  <c:pt idx="0">
                    <c:v>Opmærksomhed - lær 6, at lære nyt</c:v>
                  </c:pt>
                </c:lvl>
              </c:multiLvlStrCache>
            </c:multiLvlStrRef>
          </c:cat>
          <c:val>
            <c:numRef>
              <c:f>'Bereginger KUN Munkholm'!$AS$47:$AU$47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axId val="139716480"/>
        <c:axId val="139718016"/>
      </c:barChart>
      <c:catAx>
        <c:axId val="139716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718016"/>
        <c:crosses val="autoZero"/>
        <c:auto val="1"/>
        <c:lblAlgn val="ctr"/>
        <c:lblOffset val="100"/>
        <c:tickMarkSkip val="1"/>
      </c:catAx>
      <c:valAx>
        <c:axId val="139718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6737785134728144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71648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Opmærksomhedsanalyse</a:t>
            </a:r>
          </a:p>
        </c:rich>
      </c:tx>
      <c:layout>
        <c:manualLayout>
          <c:xMode val="edge"/>
          <c:yMode val="edge"/>
          <c:x val="0.27692349297399788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846186667948744"/>
          <c:y val="0.16426512968299747"/>
          <c:w val="0.73846264793065919"/>
          <c:h val="0.6657060518732006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Munkholm'!$AS$68:$AU$69</c:f>
              <c:multiLvlStrCache>
                <c:ptCount val="3"/>
                <c:lvl>
                  <c:pt idx="0">
                    <c:v>fokuseret opm.</c:v>
                  </c:pt>
                  <c:pt idx="1">
                    <c:v>koncentration</c:v>
                  </c:pt>
                  <c:pt idx="2">
                    <c:v>fleksibel opm.</c:v>
                  </c:pt>
                </c:lvl>
                <c:lvl>
                  <c:pt idx="0">
                    <c:v>Opmærksomhed - lær 7, strategieskemaer hos eleven</c:v>
                  </c:pt>
                </c:lvl>
              </c:multiLvlStrCache>
            </c:multiLvlStrRef>
          </c:cat>
          <c:val>
            <c:numRef>
              <c:f>'Bereginger KUN Munkholm'!$AS$70:$AU$70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axId val="141017856"/>
        <c:axId val="141019392"/>
      </c:barChart>
      <c:catAx>
        <c:axId val="1410178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019392"/>
        <c:crosses val="autoZero"/>
        <c:auto val="1"/>
        <c:lblAlgn val="ctr"/>
        <c:lblOffset val="100"/>
        <c:tickMarkSkip val="1"/>
      </c:catAx>
      <c:valAx>
        <c:axId val="141019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4.9230843195377377E-2"/>
              <c:y val="0.4178674351585021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01785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Kompetenceanalyse</a:t>
            </a:r>
          </a:p>
        </c:rich>
      </c:tx>
      <c:layout>
        <c:manualLayout>
          <c:xMode val="edge"/>
          <c:yMode val="edge"/>
          <c:x val="0.35064979536550817"/>
          <c:y val="3.46821298688835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155874791846074"/>
          <c:y val="0.17052047185534441"/>
          <c:w val="0.72207883786378879"/>
          <c:h val="0.6069372727054629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Munkholm'!$AY$5:$BD$7</c:f>
              <c:multiLvlStrCache>
                <c:ptCount val="6"/>
                <c:lvl>
                  <c:pt idx="0">
                    <c:v>sprog</c:v>
                  </c:pt>
                  <c:pt idx="1">
                    <c:v>billede</c:v>
                  </c:pt>
                  <c:pt idx="2">
                    <c:v>motorik</c:v>
                  </c:pt>
                  <c:pt idx="3">
                    <c:v>matematik</c:v>
                  </c:pt>
                  <c:pt idx="4">
                    <c:v>personlig</c:v>
                  </c:pt>
                  <c:pt idx="5">
                    <c:v>social</c:v>
                  </c:pt>
                </c:lvl>
                <c:lvl>
                  <c:pt idx="0">
                    <c:v>Kompetenceanalyse - lær 4, overbliksfunktioner</c:v>
                  </c:pt>
                </c:lvl>
              </c:multiLvlStrCache>
            </c:multiLvlStrRef>
          </c:cat>
          <c:val>
            <c:numRef>
              <c:f>'Bereginger KUN Munkholm'!$AY$8:$BD$8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141041024"/>
        <c:axId val="141055104"/>
      </c:barChart>
      <c:catAx>
        <c:axId val="1410410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055104"/>
        <c:crosses val="autoZero"/>
        <c:auto val="1"/>
        <c:lblAlgn val="ctr"/>
        <c:lblOffset val="100"/>
        <c:tickMarkSkip val="1"/>
      </c:catAx>
      <c:valAx>
        <c:axId val="1410551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4.1558494265541757E-2"/>
              <c:y val="0.3699427186014250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04102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Kompetenceanalyse</a:t>
            </a:r>
          </a:p>
        </c:rich>
      </c:tx>
      <c:layout>
        <c:manualLayout>
          <c:xMode val="edge"/>
          <c:yMode val="edge"/>
          <c:x val="0.34239130434782677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119565217391305"/>
          <c:y val="0.16426512968299747"/>
          <c:w val="0.79076086956521741"/>
          <c:h val="0.6657060518732006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Munkholm'!$AY$21:$BD$22</c:f>
              <c:multiLvlStrCache>
                <c:ptCount val="6"/>
                <c:lvl>
                  <c:pt idx="0">
                    <c:v>sprog</c:v>
                  </c:pt>
                  <c:pt idx="1">
                    <c:v>billede</c:v>
                  </c:pt>
                  <c:pt idx="2">
                    <c:v>motorik</c:v>
                  </c:pt>
                  <c:pt idx="3">
                    <c:v>matematik</c:v>
                  </c:pt>
                  <c:pt idx="4">
                    <c:v>personlig</c:v>
                  </c:pt>
                  <c:pt idx="5">
                    <c:v>social</c:v>
                  </c:pt>
                </c:lvl>
                <c:lvl>
                  <c:pt idx="0">
                    <c:v>Kompetenceanalyse - lær 5, regel og strukturfunktioner</c:v>
                  </c:pt>
                </c:lvl>
              </c:multiLvlStrCache>
            </c:multiLvlStrRef>
          </c:cat>
          <c:val>
            <c:numRef>
              <c:f>'Bereginger KUN Munkholm'!$AY$23:$BD$23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141080448"/>
        <c:axId val="141081984"/>
      </c:barChart>
      <c:catAx>
        <c:axId val="1410804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081984"/>
        <c:crosses val="autoZero"/>
        <c:auto val="1"/>
        <c:lblAlgn val="ctr"/>
        <c:lblOffset val="100"/>
        <c:tickMarkSkip val="1"/>
      </c:catAx>
      <c:valAx>
        <c:axId val="141081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fordeling</a:t>
                </a:r>
              </a:p>
            </c:rich>
          </c:tx>
          <c:layout>
            <c:manualLayout>
              <c:xMode val="edge"/>
              <c:yMode val="edge"/>
              <c:x val="4.3478260869565223E-2"/>
              <c:y val="0.4149855907780983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080448"/>
        <c:crosses val="autoZero"/>
        <c:crossBetween val="between"/>
      </c:valAx>
      <c:dTable>
        <c:showHorzBorder val="1"/>
        <c:showVertBorder val="1"/>
        <c:showOutline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Kompetenceanalyse</a:t>
            </a:r>
          </a:p>
        </c:rich>
      </c:tx>
      <c:layout>
        <c:manualLayout>
          <c:xMode val="edge"/>
          <c:yMode val="edge"/>
          <c:x val="0.33038443256946343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289138231523819"/>
          <c:y val="0.16426512968299747"/>
          <c:w val="0.77581344433721755"/>
          <c:h val="0.6657060518732006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Munkholm'!$AY$45:$BD$46</c:f>
              <c:multiLvlStrCache>
                <c:ptCount val="6"/>
                <c:lvl>
                  <c:pt idx="0">
                    <c:v>sprog</c:v>
                  </c:pt>
                  <c:pt idx="1">
                    <c:v>billede</c:v>
                  </c:pt>
                  <c:pt idx="2">
                    <c:v>motorik</c:v>
                  </c:pt>
                  <c:pt idx="3">
                    <c:v>matematik</c:v>
                  </c:pt>
                  <c:pt idx="4">
                    <c:v>personlig</c:v>
                  </c:pt>
                  <c:pt idx="5">
                    <c:v>social</c:v>
                  </c:pt>
                </c:lvl>
                <c:lvl>
                  <c:pt idx="0">
                    <c:v>Kompetenceanalyse - lær 6, at lære nyt</c:v>
                  </c:pt>
                </c:lvl>
              </c:multiLvlStrCache>
            </c:multiLvlStrRef>
          </c:cat>
          <c:val>
            <c:numRef>
              <c:f>'Bereginger KUN Munkholm'!$AY$47:$BD$47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141198080"/>
        <c:axId val="141199616"/>
      </c:barChart>
      <c:catAx>
        <c:axId val="1411980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199616"/>
        <c:crosses val="autoZero"/>
        <c:auto val="1"/>
        <c:lblAlgn val="ctr"/>
        <c:lblOffset val="100"/>
        <c:tickMarkSkip val="1"/>
      </c:catAx>
      <c:valAx>
        <c:axId val="1411996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4.7197776081351756E-2"/>
              <c:y val="0.4178674351585021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198080"/>
        <c:crosses val="autoZero"/>
        <c:crossBetween val="between"/>
      </c:valAx>
      <c:dTable>
        <c:showHorzBorder val="1"/>
        <c:showVertBorder val="1"/>
        <c:showOutline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Kompetenceanalyse</a:t>
            </a:r>
          </a:p>
        </c:rich>
      </c:tx>
      <c:layout>
        <c:manualLayout>
          <c:xMode val="edge"/>
          <c:yMode val="edge"/>
          <c:x val="0.34908225958174338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259897012121243"/>
          <c:y val="0.17291066282420786"/>
          <c:w val="0.75065809203292255"/>
          <c:h val="0.5619596541786769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Munkholm'!$AY$68:$BD$69</c:f>
              <c:multiLvlStrCache>
                <c:ptCount val="6"/>
                <c:lvl>
                  <c:pt idx="0">
                    <c:v>sprog</c:v>
                  </c:pt>
                  <c:pt idx="1">
                    <c:v>billede</c:v>
                  </c:pt>
                  <c:pt idx="2">
                    <c:v>motorik</c:v>
                  </c:pt>
                  <c:pt idx="3">
                    <c:v>matematik</c:v>
                  </c:pt>
                  <c:pt idx="4">
                    <c:v>personlig</c:v>
                  </c:pt>
                  <c:pt idx="5">
                    <c:v>social</c:v>
                  </c:pt>
                </c:lvl>
                <c:lvl>
                  <c:pt idx="0">
                    <c:v>Kompetenceanalyse - lær 7, strategieskemaer hos eleven</c:v>
                  </c:pt>
                </c:lvl>
              </c:multiLvlStrCache>
            </c:multiLvlStrRef>
          </c:cat>
          <c:val>
            <c:numRef>
              <c:f>'Bereginger KUN Munkholm'!$AY$70:$BD$70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141225344"/>
        <c:axId val="141145216"/>
      </c:barChart>
      <c:catAx>
        <c:axId val="1412253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145216"/>
        <c:crosses val="autoZero"/>
        <c:auto val="1"/>
        <c:lblAlgn val="ctr"/>
        <c:lblOffset val="100"/>
        <c:tickMarkSkip val="1"/>
      </c:catAx>
      <c:valAx>
        <c:axId val="141145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4.199485829554804E-2"/>
              <c:y val="0.34870317002881845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225344"/>
        <c:crosses val="autoZero"/>
        <c:crossBetween val="between"/>
      </c:valAx>
      <c:dTable>
        <c:showHorzBorder val="1"/>
        <c:showVertBorder val="1"/>
        <c:showOutline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Simultan-sekventiel analyse</a:t>
            </a:r>
          </a:p>
        </c:rich>
      </c:tx>
      <c:layout>
        <c:manualLayout>
          <c:xMode val="edge"/>
          <c:yMode val="edge"/>
          <c:x val="0.25914672724538995"/>
          <c:y val="3.46821298688835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902467163781386"/>
          <c:y val="0.16184993938812381"/>
          <c:w val="0.76829382665692258"/>
          <c:h val="0.6676309999760096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Munkholm'!$BF$5:$BG$7</c:f>
              <c:multiLvlStrCache>
                <c:ptCount val="2"/>
                <c:lvl>
                  <c:pt idx="0">
                    <c:v>simultan analyse</c:v>
                  </c:pt>
                  <c:pt idx="1">
                    <c:v>sekventiel analyse</c:v>
                  </c:pt>
                </c:lvl>
                <c:lvl>
                  <c:pt idx="0">
                    <c:v>Simultan - sekventiel samlet analyse</c:v>
                  </c:pt>
                </c:lvl>
              </c:multiLvlStrCache>
            </c:multiLvlStrRef>
          </c:cat>
          <c:val>
            <c:numRef>
              <c:f>'Bereginger KUN Munkholm'!$BF$8:$BG$8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axId val="141162752"/>
        <c:axId val="141307904"/>
      </c:barChart>
      <c:catAx>
        <c:axId val="1411627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307904"/>
        <c:crosses val="autoZero"/>
        <c:auto val="1"/>
        <c:lblAlgn val="ctr"/>
        <c:lblOffset val="100"/>
        <c:tickMarkSkip val="1"/>
      </c:catAx>
      <c:valAx>
        <c:axId val="1413079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faktor-analyse (maks 5, min 1)</a:t>
                </a:r>
              </a:p>
            </c:rich>
          </c:tx>
          <c:layout>
            <c:manualLayout>
              <c:xMode val="edge"/>
              <c:yMode val="edge"/>
              <c:x val="4.8780560422661712E-2"/>
              <c:y val="0.30346863635273236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162752"/>
        <c:crosses val="autoZero"/>
        <c:crossBetween val="between"/>
      </c:valAx>
      <c:dTable>
        <c:showHorzBorder val="1"/>
        <c:showVertBorder val="1"/>
        <c:showOutline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Strategianalyse</a:t>
            </a:r>
          </a:p>
        </c:rich>
      </c:tx>
      <c:layout>
        <c:manualLayout>
          <c:xMode val="edge"/>
          <c:yMode val="edge"/>
          <c:x val="0.37748344370861026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86092715231789"/>
          <c:y val="0.14409221902017291"/>
          <c:w val="0.74503311258278315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Munkholm'!$AG$45:$AJ$46</c:f>
              <c:multiLvlStrCache>
                <c:ptCount val="4"/>
                <c:lvl>
                  <c:pt idx="0">
                    <c:v>kontekst baseret str.</c:v>
                  </c:pt>
                  <c:pt idx="1">
                    <c:v>omkodningslæring</c:v>
                  </c:pt>
                  <c:pt idx="2">
                    <c:v>modelopstilling</c:v>
                  </c:pt>
                  <c:pt idx="3">
                    <c:v>problemløsning</c:v>
                  </c:pt>
                </c:lvl>
                <c:lvl>
                  <c:pt idx="0">
                    <c:v>Strategier - lær 6, at lære nyt</c:v>
                  </c:pt>
                </c:lvl>
              </c:multiLvlStrCache>
            </c:multiLvlStrRef>
          </c:cat>
          <c:val>
            <c:numRef>
              <c:f>'Bereginger KUN Munkholm'!$AG$47:$AJ$47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41341824"/>
        <c:axId val="141343360"/>
      </c:barChart>
      <c:catAx>
        <c:axId val="1413418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343360"/>
        <c:crosses val="autoZero"/>
        <c:auto val="1"/>
        <c:lblAlgn val="ctr"/>
        <c:lblOffset val="100"/>
        <c:tickMarkSkip val="1"/>
      </c:catAx>
      <c:valAx>
        <c:axId val="141343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2980132450331133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34182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Strategianalyse</a:t>
            </a:r>
          </a:p>
        </c:rich>
      </c:tx>
      <c:layout>
        <c:manualLayout>
          <c:xMode val="edge"/>
          <c:yMode val="edge"/>
          <c:x val="0.38032786885246134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655737704918034"/>
          <c:y val="0.14409221902017291"/>
          <c:w val="0.74754098360655763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Munkholm'!$AG$21:$AJ$22</c:f>
              <c:multiLvlStrCache>
                <c:ptCount val="4"/>
                <c:lvl>
                  <c:pt idx="0">
                    <c:v>kontekst baseret str.</c:v>
                  </c:pt>
                  <c:pt idx="1">
                    <c:v>omkodningslæring</c:v>
                  </c:pt>
                  <c:pt idx="2">
                    <c:v>modelopstilling</c:v>
                  </c:pt>
                  <c:pt idx="3">
                    <c:v>problemløsning</c:v>
                  </c:pt>
                </c:lvl>
                <c:lvl>
                  <c:pt idx="0">
                    <c:v>Strategier - lær 5, regel og strukturfunktioner</c:v>
                  </c:pt>
                </c:lvl>
              </c:multiLvlStrCache>
            </c:multiLvlStrRef>
          </c:cat>
          <c:val>
            <c:numRef>
              <c:f>'Bereginger KUN Munkholm'!$AG$23:$AJ$23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41255424"/>
        <c:axId val="141256960"/>
      </c:barChart>
      <c:catAx>
        <c:axId val="1412554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256960"/>
        <c:crosses val="autoZero"/>
        <c:auto val="1"/>
        <c:lblAlgn val="ctr"/>
        <c:lblOffset val="100"/>
        <c:tickMarkSkip val="1"/>
      </c:catAx>
      <c:valAx>
        <c:axId val="1412569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2459016393442623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25542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Strategianalyse</a:t>
            </a:r>
          </a:p>
        </c:rich>
      </c:tx>
      <c:layout>
        <c:manualLayout>
          <c:xMode val="edge"/>
          <c:yMode val="edge"/>
          <c:x val="0.37748344370861042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86092715231789"/>
          <c:y val="0.14409221902017291"/>
          <c:w val="0.74503311258278349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Munkholm'!$AG$45:$AJ$46</c:f>
              <c:multiLvlStrCache>
                <c:ptCount val="4"/>
                <c:lvl>
                  <c:pt idx="0">
                    <c:v>kontekst baseret str.</c:v>
                  </c:pt>
                  <c:pt idx="1">
                    <c:v>omkodningslæring</c:v>
                  </c:pt>
                  <c:pt idx="2">
                    <c:v>modelopstilling</c:v>
                  </c:pt>
                  <c:pt idx="3">
                    <c:v>problemløsning</c:v>
                  </c:pt>
                </c:lvl>
                <c:lvl>
                  <c:pt idx="0">
                    <c:v>Strategier - lær 6, at lære nyt</c:v>
                  </c:pt>
                </c:lvl>
              </c:multiLvlStrCache>
            </c:multiLvlStrRef>
          </c:cat>
          <c:val>
            <c:numRef>
              <c:f>'Bereginger KUN Munkholm'!$AG$47:$AJ$47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41380992"/>
        <c:axId val="141395072"/>
      </c:barChart>
      <c:catAx>
        <c:axId val="1413809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395072"/>
        <c:crosses val="autoZero"/>
        <c:auto val="1"/>
        <c:lblAlgn val="ctr"/>
        <c:lblOffset val="100"/>
        <c:tickMarkSkip val="1"/>
      </c:catAx>
      <c:valAx>
        <c:axId val="141395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2980132450331133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38099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Strategianalyse</a:t>
            </a:r>
          </a:p>
        </c:rich>
      </c:tx>
      <c:layout>
        <c:manualLayout>
          <c:xMode val="edge"/>
          <c:yMode val="edge"/>
          <c:x val="0.380327868852461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655737704918034"/>
          <c:y val="0.14409221902017291"/>
          <c:w val="0.74754098360655763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Munkholm'!$AG$21:$AJ$22</c:f>
              <c:multiLvlStrCache>
                <c:ptCount val="4"/>
                <c:lvl>
                  <c:pt idx="0">
                    <c:v>kontekst baseret str.</c:v>
                  </c:pt>
                  <c:pt idx="1">
                    <c:v>omkodningslæring</c:v>
                  </c:pt>
                  <c:pt idx="2">
                    <c:v>modelopstilling</c:v>
                  </c:pt>
                  <c:pt idx="3">
                    <c:v>problemløsning</c:v>
                  </c:pt>
                </c:lvl>
                <c:lvl>
                  <c:pt idx="0">
                    <c:v>Strategier - lær 5, regel og strukturfunktioner</c:v>
                  </c:pt>
                </c:lvl>
              </c:multiLvlStrCache>
            </c:multiLvlStrRef>
          </c:cat>
          <c:val>
            <c:numRef>
              <c:f>'Bereginger KUN Munkholm'!$AG$23:$AJ$23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37845760"/>
        <c:axId val="137863936"/>
      </c:barChart>
      <c:catAx>
        <c:axId val="1378457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7863936"/>
        <c:crosses val="autoZero"/>
        <c:auto val="1"/>
        <c:lblAlgn val="ctr"/>
        <c:lblOffset val="100"/>
        <c:tickMarkSkip val="1"/>
      </c:catAx>
      <c:valAx>
        <c:axId val="137863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2459016393442623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78457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Strategianalyse</a:t>
            </a:r>
          </a:p>
        </c:rich>
      </c:tx>
      <c:layout>
        <c:manualLayout>
          <c:xMode val="edge"/>
          <c:yMode val="edge"/>
          <c:x val="0.37543988294916142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105338902614124"/>
          <c:y val="0.14409221902017291"/>
          <c:w val="0.72982706218154725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Munkholm'!$AG$68:$AJ$69</c:f>
              <c:multiLvlStrCache>
                <c:ptCount val="4"/>
                <c:lvl>
                  <c:pt idx="0">
                    <c:v>kontekst baseret str.</c:v>
                  </c:pt>
                  <c:pt idx="1">
                    <c:v>omkodningslæring</c:v>
                  </c:pt>
                  <c:pt idx="2">
                    <c:v>modelopstilling</c:v>
                  </c:pt>
                  <c:pt idx="3">
                    <c:v>problemløsning</c:v>
                  </c:pt>
                </c:lvl>
                <c:lvl>
                  <c:pt idx="0">
                    <c:v>Strategier - lær 7, strategiskemaer hos eleven</c:v>
                  </c:pt>
                </c:lvl>
              </c:multiLvlStrCache>
            </c:multiLvlStrRef>
          </c:cat>
          <c:val>
            <c:numRef>
              <c:f>'Bereginger KUN Munkholm'!$AG$70:$AJ$70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41515008"/>
        <c:axId val="141516800"/>
      </c:barChart>
      <c:catAx>
        <c:axId val="141515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516800"/>
        <c:crosses val="autoZero"/>
        <c:auto val="1"/>
        <c:lblAlgn val="ctr"/>
        <c:lblOffset val="100"/>
        <c:tickMarkSkip val="1"/>
      </c:catAx>
      <c:valAx>
        <c:axId val="141516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6140543244734262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51500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Strategianalyse</a:t>
            </a:r>
          </a:p>
        </c:rich>
      </c:tx>
      <c:layout>
        <c:manualLayout>
          <c:xMode val="edge"/>
          <c:yMode val="edge"/>
          <c:x val="0.37746530791333088"/>
          <c:y val="3.46821298688835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676073773208871"/>
          <c:y val="0.16184993938812386"/>
          <c:w val="0.8338039637488498"/>
          <c:h val="0.6936425973776726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Munkholm'!$AG$5:$AJ$7</c:f>
              <c:multiLvlStrCache>
                <c:ptCount val="4"/>
                <c:lvl>
                  <c:pt idx="0">
                    <c:v>kontekst baseret str.</c:v>
                  </c:pt>
                  <c:pt idx="1">
                    <c:v>omkodningslæring</c:v>
                  </c:pt>
                  <c:pt idx="2">
                    <c:v>modelopstilling</c:v>
                  </c:pt>
                  <c:pt idx="3">
                    <c:v>problemløsning</c:v>
                  </c:pt>
                </c:lvl>
                <c:lvl>
                  <c:pt idx="0">
                    <c:v>Strategier - lær 4, overbliksfunktioner</c:v>
                  </c:pt>
                </c:lvl>
              </c:multiLvlStrCache>
            </c:multiLvlStrRef>
          </c:cat>
          <c:val>
            <c:numRef>
              <c:f>'Bereginger KUN Munkholm'!$AG$8:$AJ$8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41493760"/>
        <c:axId val="141495296"/>
      </c:barChart>
      <c:catAx>
        <c:axId val="1414937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495296"/>
        <c:crosses val="autoZero"/>
        <c:auto val="1"/>
        <c:lblAlgn val="ctr"/>
        <c:lblOffset val="100"/>
        <c:tickLblSkip val="1"/>
        <c:tickMarkSkip val="1"/>
      </c:catAx>
      <c:valAx>
        <c:axId val="141495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udregning</a:t>
                </a:r>
              </a:p>
            </c:rich>
          </c:tx>
          <c:layout>
            <c:manualLayout>
              <c:xMode val="edge"/>
              <c:yMode val="edge"/>
              <c:x val="4.5070484526964862E-2"/>
              <c:y val="0.43063644587197136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4937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Hukommelsesanalyse</a:t>
            </a:r>
          </a:p>
        </c:rich>
      </c:tx>
      <c:layout>
        <c:manualLayout>
          <c:xMode val="edge"/>
          <c:yMode val="edge"/>
          <c:x val="0.34210581264425632"/>
          <c:y val="3.46821298688835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723717496719418"/>
          <c:y val="0.14161869696460802"/>
          <c:w val="0.74671172567544364"/>
          <c:h val="0.7052033073339665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Munkholm'!$AM$5:$AP$7</c:f>
              <c:multiLvlStrCache>
                <c:ptCount val="4"/>
                <c:lvl>
                  <c:pt idx="0">
                    <c:v>arb+kt</c:v>
                  </c:pt>
                  <c:pt idx="1">
                    <c:v>proc huk</c:v>
                  </c:pt>
                  <c:pt idx="2">
                    <c:v>sem-huk</c:v>
                  </c:pt>
                  <c:pt idx="3">
                    <c:v>episo-huk</c:v>
                  </c:pt>
                </c:lvl>
                <c:lvl>
                  <c:pt idx="0">
                    <c:v>Hukommelse - lær 4, overbliksfunktioner</c:v>
                  </c:pt>
                </c:lvl>
              </c:multiLvlStrCache>
            </c:multiLvlStrRef>
          </c:cat>
          <c:val>
            <c:numRef>
              <c:f>'Bereginger KUN Munkholm'!$AM$8:$AP$8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41675520"/>
        <c:axId val="141759232"/>
      </c:barChart>
      <c:catAx>
        <c:axId val="1416755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759232"/>
        <c:crosses val="autoZero"/>
        <c:auto val="1"/>
        <c:lblAlgn val="ctr"/>
        <c:lblOffset val="100"/>
        <c:tickMarkSkip val="1"/>
      </c:catAx>
      <c:valAx>
        <c:axId val="141759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2631663483731723E-2"/>
              <c:y val="0.43063644587197136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67552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Hukommelsesanalyse</a:t>
            </a:r>
          </a:p>
        </c:rich>
      </c:tx>
      <c:layout>
        <c:manualLayout>
          <c:xMode val="edge"/>
          <c:yMode val="edge"/>
          <c:x val="0.33454545454545481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909090909090921"/>
          <c:y val="0.14409221902017291"/>
          <c:w val="0.72000000000000064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Munkholm'!$AM$21:$AP$22</c:f>
              <c:multiLvlStrCache>
                <c:ptCount val="4"/>
                <c:lvl>
                  <c:pt idx="0">
                    <c:v>arb+kt</c:v>
                  </c:pt>
                  <c:pt idx="1">
                    <c:v>proc huk</c:v>
                  </c:pt>
                  <c:pt idx="2">
                    <c:v>sem-huk</c:v>
                  </c:pt>
                  <c:pt idx="3">
                    <c:v>episo-huk</c:v>
                  </c:pt>
                </c:lvl>
                <c:lvl>
                  <c:pt idx="0">
                    <c:v>Hukommelse - lær 5, regel og strukturfunktioner</c:v>
                  </c:pt>
                </c:lvl>
              </c:multiLvlStrCache>
            </c:multiLvlStrRef>
          </c:cat>
          <c:val>
            <c:numRef>
              <c:f>'Bereginger KUN Munkholm'!$AM$23:$AP$23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41801344"/>
        <c:axId val="141802880"/>
      </c:barChart>
      <c:catAx>
        <c:axId val="1418013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802880"/>
        <c:crosses val="autoZero"/>
        <c:auto val="1"/>
        <c:lblAlgn val="ctr"/>
        <c:lblOffset val="100"/>
        <c:tickMarkSkip val="1"/>
      </c:catAx>
      <c:valAx>
        <c:axId val="141802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8181818181818175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8013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Hukommelsesanalyse</a:t>
            </a:r>
          </a:p>
        </c:rich>
      </c:tx>
      <c:layout>
        <c:manualLayout>
          <c:xMode val="edge"/>
          <c:yMode val="edge"/>
          <c:x val="0.34146341463414637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951219512195194"/>
          <c:y val="0.14409221902017291"/>
          <c:w val="0.73170731707317427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Munkholm'!$AM$45:$AP$46</c:f>
              <c:multiLvlStrCache>
                <c:ptCount val="4"/>
                <c:lvl>
                  <c:pt idx="0">
                    <c:v>arb+kt</c:v>
                  </c:pt>
                  <c:pt idx="1">
                    <c:v>proc huk</c:v>
                  </c:pt>
                  <c:pt idx="2">
                    <c:v>sem-huk</c:v>
                  </c:pt>
                  <c:pt idx="3">
                    <c:v>episo-huk</c:v>
                  </c:pt>
                </c:lvl>
                <c:lvl>
                  <c:pt idx="0">
                    <c:v>Hukommelse - lær 6, at lære nyt</c:v>
                  </c:pt>
                </c:lvl>
              </c:multiLvlStrCache>
            </c:multiLvlStrRef>
          </c:cat>
          <c:val>
            <c:numRef>
              <c:f>'Bereginger KUN Munkholm'!$AM$47:$AP$47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41697792"/>
        <c:axId val="141699328"/>
      </c:barChart>
      <c:catAx>
        <c:axId val="1416977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699328"/>
        <c:crosses val="autoZero"/>
        <c:auto val="1"/>
        <c:lblAlgn val="ctr"/>
        <c:lblOffset val="100"/>
        <c:tickMarkSkip val="1"/>
      </c:catAx>
      <c:valAx>
        <c:axId val="141699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5749128919860627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69779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Hukommelsesanalyse</a:t>
            </a:r>
          </a:p>
        </c:rich>
      </c:tx>
      <c:layout>
        <c:manualLayout>
          <c:xMode val="edge"/>
          <c:yMode val="edge"/>
          <c:x val="0.34256113240891939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799344789658645"/>
          <c:y val="0.14409221902017291"/>
          <c:w val="0.73356525323930544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Munkholm'!$AM$68:$AP$69</c:f>
              <c:multiLvlStrCache>
                <c:ptCount val="4"/>
                <c:lvl>
                  <c:pt idx="0">
                    <c:v>arb+kt</c:v>
                  </c:pt>
                  <c:pt idx="1">
                    <c:v>proc huk</c:v>
                  </c:pt>
                  <c:pt idx="2">
                    <c:v>sem-huk</c:v>
                  </c:pt>
                  <c:pt idx="3">
                    <c:v>episo-huk</c:v>
                  </c:pt>
                </c:lvl>
                <c:lvl>
                  <c:pt idx="0">
                    <c:v>Hukommelse - lær 7, strategiskemaer hos eleven</c:v>
                  </c:pt>
                </c:lvl>
              </c:multiLvlStrCache>
            </c:multiLvlStrRef>
          </c:cat>
          <c:val>
            <c:numRef>
              <c:f>'Bereginger KUN Munkholm'!$AM$70:$AP$70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41745152"/>
        <c:axId val="141828864"/>
      </c:barChart>
      <c:catAx>
        <c:axId val="1417451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828864"/>
        <c:crosses val="autoZero"/>
        <c:auto val="1"/>
        <c:lblAlgn val="ctr"/>
        <c:lblOffset val="100"/>
        <c:tickMarkSkip val="1"/>
      </c:catAx>
      <c:valAx>
        <c:axId val="1418288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5363415338815621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7451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Opmærksomhedsanalyse</a:t>
            </a:r>
          </a:p>
        </c:rich>
      </c:tx>
      <c:layout>
        <c:manualLayout>
          <c:xMode val="edge"/>
          <c:yMode val="edge"/>
          <c:x val="0.31683270431332688"/>
          <c:y val="3.46821298688835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792146220562024"/>
          <c:y val="0.14161869696460802"/>
          <c:w val="0.62046404594692806"/>
          <c:h val="0.7052033073339665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Munkholm'!$AS$5:$AU$7</c:f>
              <c:multiLvlStrCache>
                <c:ptCount val="3"/>
                <c:lvl>
                  <c:pt idx="0">
                    <c:v>fokuseret opm.</c:v>
                  </c:pt>
                  <c:pt idx="1">
                    <c:v>koncentration</c:v>
                  </c:pt>
                  <c:pt idx="2">
                    <c:v>fleksibel opm.</c:v>
                  </c:pt>
                </c:lvl>
                <c:lvl>
                  <c:pt idx="0">
                    <c:v>Opmærksomhed - lær 4, overbliksfunktioner</c:v>
                  </c:pt>
                </c:lvl>
              </c:multiLvlStrCache>
            </c:multiLvlStrRef>
          </c:cat>
          <c:val>
            <c:numRef>
              <c:f>'Bereginger KUN Munkholm'!$AS$8:$AU$8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axId val="141883648"/>
        <c:axId val="133566464"/>
      </c:barChart>
      <c:catAx>
        <c:axId val="1418836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3566464"/>
        <c:crosses val="autoZero"/>
        <c:auto val="1"/>
        <c:lblAlgn val="ctr"/>
        <c:lblOffset val="100"/>
        <c:tickMarkSkip val="1"/>
      </c:catAx>
      <c:valAx>
        <c:axId val="1335664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2805450718887682E-2"/>
              <c:y val="0.43063644587197136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8836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468925552178888"/>
          <c:y val="0.47687928569715088"/>
          <c:w val="0.10891124210770586"/>
          <c:h val="3.46821298688835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a-DK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Opmærksomhedsanalyse</a:t>
            </a:r>
          </a:p>
        </c:rich>
      </c:tx>
      <c:layout>
        <c:manualLayout>
          <c:xMode val="edge"/>
          <c:yMode val="edge"/>
          <c:x val="0.31921874875742651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521205277263146"/>
          <c:y val="0.14409221902017291"/>
          <c:w val="0.74918685932865192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Munkholm'!$AS$21:$AU$22</c:f>
              <c:multiLvlStrCache>
                <c:ptCount val="3"/>
                <c:lvl>
                  <c:pt idx="0">
                    <c:v>fokuseret opm.</c:v>
                  </c:pt>
                  <c:pt idx="1">
                    <c:v>koncentration</c:v>
                  </c:pt>
                  <c:pt idx="2">
                    <c:v>fleksibel opm.</c:v>
                  </c:pt>
                </c:lvl>
                <c:lvl>
                  <c:pt idx="0">
                    <c:v>Opmærksomhed - lær 5, regel og strukturfunktioner</c:v>
                  </c:pt>
                </c:lvl>
              </c:multiLvlStrCache>
            </c:multiLvlStrRef>
          </c:cat>
          <c:val>
            <c:numRef>
              <c:f>'Bereginger KUN Munkholm'!$AS$23:$AU$23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axId val="133588480"/>
        <c:axId val="133590016"/>
      </c:barChart>
      <c:catAx>
        <c:axId val="1335884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3590016"/>
        <c:crosses val="autoZero"/>
        <c:auto val="1"/>
        <c:lblAlgn val="ctr"/>
        <c:lblOffset val="100"/>
        <c:tickMarkSkip val="1"/>
      </c:catAx>
      <c:valAx>
        <c:axId val="133590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2117346735906324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358848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Opmærksomhedsanalyse</a:t>
            </a:r>
          </a:p>
        </c:rich>
      </c:tx>
      <c:layout>
        <c:manualLayout>
          <c:xMode val="edge"/>
          <c:yMode val="edge"/>
          <c:x val="0.31205781824100398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340502896799189"/>
          <c:y val="0.14409221902017291"/>
          <c:w val="0.72695287203870484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Munkholm'!$AS$45:$AU$46</c:f>
              <c:multiLvlStrCache>
                <c:ptCount val="3"/>
                <c:lvl>
                  <c:pt idx="0">
                    <c:v>fokuseret opm.</c:v>
                  </c:pt>
                  <c:pt idx="1">
                    <c:v>koncentration</c:v>
                  </c:pt>
                  <c:pt idx="2">
                    <c:v>fleksibel opm.</c:v>
                  </c:pt>
                </c:lvl>
                <c:lvl>
                  <c:pt idx="0">
                    <c:v>Opmærksomhed - lær 6, at lære nyt</c:v>
                  </c:pt>
                </c:lvl>
              </c:multiLvlStrCache>
            </c:multiLvlStrRef>
          </c:cat>
          <c:val>
            <c:numRef>
              <c:f>'Bereginger KUN Munkholm'!$AS$47:$AU$47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axId val="141975936"/>
        <c:axId val="141977472"/>
      </c:barChart>
      <c:catAx>
        <c:axId val="1419759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977472"/>
        <c:crosses val="autoZero"/>
        <c:auto val="1"/>
        <c:lblAlgn val="ctr"/>
        <c:lblOffset val="100"/>
        <c:tickMarkSkip val="1"/>
      </c:catAx>
      <c:valAx>
        <c:axId val="1419774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6737785134728172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197593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Opmærksomhedsanalyse</a:t>
            </a:r>
          </a:p>
        </c:rich>
      </c:tx>
      <c:layout>
        <c:manualLayout>
          <c:xMode val="edge"/>
          <c:yMode val="edge"/>
          <c:x val="0.27692349297399788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846186667948744"/>
          <c:y val="0.16426512968299753"/>
          <c:w val="0.73846264793065897"/>
          <c:h val="0.6657060518732006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Munkholm'!$AS$68:$AU$69</c:f>
              <c:multiLvlStrCache>
                <c:ptCount val="3"/>
                <c:lvl>
                  <c:pt idx="0">
                    <c:v>fokuseret opm.</c:v>
                  </c:pt>
                  <c:pt idx="1">
                    <c:v>koncentration</c:v>
                  </c:pt>
                  <c:pt idx="2">
                    <c:v>fleksibel opm.</c:v>
                  </c:pt>
                </c:lvl>
                <c:lvl>
                  <c:pt idx="0">
                    <c:v>Opmærksomhed - lær 7, strategieskemaer hos eleven</c:v>
                  </c:pt>
                </c:lvl>
              </c:multiLvlStrCache>
            </c:multiLvlStrRef>
          </c:cat>
          <c:val>
            <c:numRef>
              <c:f>'Bereginger KUN Munkholm'!$AS$70:$AU$70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axId val="142003200"/>
        <c:axId val="142091008"/>
      </c:barChart>
      <c:catAx>
        <c:axId val="1420032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091008"/>
        <c:crosses val="autoZero"/>
        <c:auto val="1"/>
        <c:lblAlgn val="ctr"/>
        <c:lblOffset val="100"/>
        <c:tickMarkSkip val="1"/>
      </c:catAx>
      <c:valAx>
        <c:axId val="1420910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4.9230843195377377E-2"/>
              <c:y val="0.4178674351585022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00320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Strategianalyse</a:t>
            </a:r>
          </a:p>
        </c:rich>
      </c:tx>
      <c:layout>
        <c:manualLayout>
          <c:xMode val="edge"/>
          <c:yMode val="edge"/>
          <c:x val="0.37543988294916125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105338902614124"/>
          <c:y val="0.14409221902017291"/>
          <c:w val="0.72982706218154703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Munkholm'!$AG$68:$AJ$69</c:f>
              <c:multiLvlStrCache>
                <c:ptCount val="4"/>
                <c:lvl>
                  <c:pt idx="0">
                    <c:v>kontekst baseret str.</c:v>
                  </c:pt>
                  <c:pt idx="1">
                    <c:v>omkodningslæring</c:v>
                  </c:pt>
                  <c:pt idx="2">
                    <c:v>modelopstilling</c:v>
                  </c:pt>
                  <c:pt idx="3">
                    <c:v>problemløsning</c:v>
                  </c:pt>
                </c:lvl>
                <c:lvl>
                  <c:pt idx="0">
                    <c:v>Strategier - lær 7, strategiskemaer hos eleven</c:v>
                  </c:pt>
                </c:lvl>
              </c:multiLvlStrCache>
            </c:multiLvlStrRef>
          </c:cat>
          <c:val>
            <c:numRef>
              <c:f>'Bereginger KUN Munkholm'!$AG$70:$AJ$70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37885568"/>
        <c:axId val="137887104"/>
      </c:barChart>
      <c:catAx>
        <c:axId val="1378855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7887104"/>
        <c:crosses val="autoZero"/>
        <c:auto val="1"/>
        <c:lblAlgn val="ctr"/>
        <c:lblOffset val="100"/>
        <c:tickMarkSkip val="1"/>
      </c:catAx>
      <c:valAx>
        <c:axId val="1378871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6140543244734262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788556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Kompetenceanalyse</a:t>
            </a:r>
          </a:p>
        </c:rich>
      </c:tx>
      <c:layout>
        <c:manualLayout>
          <c:xMode val="edge"/>
          <c:yMode val="edge"/>
          <c:x val="0.35064979536550828"/>
          <c:y val="3.46821298688835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4155874791846074"/>
          <c:y val="0.17052047185534441"/>
          <c:w val="0.72207883786378924"/>
          <c:h val="0.6069372727054629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Munkholm'!$AY$5:$BD$7</c:f>
              <c:multiLvlStrCache>
                <c:ptCount val="6"/>
                <c:lvl>
                  <c:pt idx="0">
                    <c:v>sprog</c:v>
                  </c:pt>
                  <c:pt idx="1">
                    <c:v>billede</c:v>
                  </c:pt>
                  <c:pt idx="2">
                    <c:v>motorik</c:v>
                  </c:pt>
                  <c:pt idx="3">
                    <c:v>matematik</c:v>
                  </c:pt>
                  <c:pt idx="4">
                    <c:v>personlig</c:v>
                  </c:pt>
                  <c:pt idx="5">
                    <c:v>social</c:v>
                  </c:pt>
                </c:lvl>
                <c:lvl>
                  <c:pt idx="0">
                    <c:v>Kompetenceanalyse - lær 4, overbliksfunktioner</c:v>
                  </c:pt>
                </c:lvl>
              </c:multiLvlStrCache>
            </c:multiLvlStrRef>
          </c:cat>
          <c:val>
            <c:numRef>
              <c:f>'Bereginger KUN Munkholm'!$AY$8:$BD$8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142149888"/>
        <c:axId val="142184448"/>
      </c:barChart>
      <c:catAx>
        <c:axId val="1421498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184448"/>
        <c:crosses val="autoZero"/>
        <c:auto val="1"/>
        <c:lblAlgn val="ctr"/>
        <c:lblOffset val="100"/>
        <c:tickMarkSkip val="1"/>
      </c:catAx>
      <c:valAx>
        <c:axId val="142184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4.1558494265541784E-2"/>
              <c:y val="0.3699427186014250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14988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Kompetenceanalyse</a:t>
            </a:r>
          </a:p>
        </c:rich>
      </c:tx>
      <c:layout>
        <c:manualLayout>
          <c:xMode val="edge"/>
          <c:yMode val="edge"/>
          <c:x val="0.34239130434782689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119565217391305"/>
          <c:y val="0.16426512968299753"/>
          <c:w val="0.79076086956521741"/>
          <c:h val="0.6657060518732006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Munkholm'!$AY$21:$BD$22</c:f>
              <c:multiLvlStrCache>
                <c:ptCount val="6"/>
                <c:lvl>
                  <c:pt idx="0">
                    <c:v>sprog</c:v>
                  </c:pt>
                  <c:pt idx="1">
                    <c:v>billede</c:v>
                  </c:pt>
                  <c:pt idx="2">
                    <c:v>motorik</c:v>
                  </c:pt>
                  <c:pt idx="3">
                    <c:v>matematik</c:v>
                  </c:pt>
                  <c:pt idx="4">
                    <c:v>personlig</c:v>
                  </c:pt>
                  <c:pt idx="5">
                    <c:v>social</c:v>
                  </c:pt>
                </c:lvl>
                <c:lvl>
                  <c:pt idx="0">
                    <c:v>Kompetenceanalyse - lær 5, regel og strukturfunktioner</c:v>
                  </c:pt>
                </c:lvl>
              </c:multiLvlStrCache>
            </c:multiLvlStrRef>
          </c:cat>
          <c:val>
            <c:numRef>
              <c:f>'Bereginger KUN Munkholm'!$AY$23:$BD$23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142353536"/>
        <c:axId val="142355072"/>
      </c:barChart>
      <c:catAx>
        <c:axId val="1423535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355072"/>
        <c:crosses val="autoZero"/>
        <c:auto val="1"/>
        <c:lblAlgn val="ctr"/>
        <c:lblOffset val="100"/>
        <c:tickMarkSkip val="1"/>
      </c:catAx>
      <c:valAx>
        <c:axId val="142355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fordeling</a:t>
                </a:r>
              </a:p>
            </c:rich>
          </c:tx>
          <c:layout>
            <c:manualLayout>
              <c:xMode val="edge"/>
              <c:yMode val="edge"/>
              <c:x val="4.3478260869565223E-2"/>
              <c:y val="0.4149855907780983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353536"/>
        <c:crosses val="autoZero"/>
        <c:crossBetween val="between"/>
      </c:valAx>
      <c:dTable>
        <c:showHorzBorder val="1"/>
        <c:showVertBorder val="1"/>
        <c:showOutline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Kompetenceanalyse</a:t>
            </a:r>
          </a:p>
        </c:rich>
      </c:tx>
      <c:layout>
        <c:manualLayout>
          <c:xMode val="edge"/>
          <c:yMode val="edge"/>
          <c:x val="0.33038443256946376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289138231523827"/>
          <c:y val="0.16426512968299753"/>
          <c:w val="0.77581344433721755"/>
          <c:h val="0.6657060518732006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Munkholm'!$AY$45:$BD$46</c:f>
              <c:multiLvlStrCache>
                <c:ptCount val="6"/>
                <c:lvl>
                  <c:pt idx="0">
                    <c:v>sprog</c:v>
                  </c:pt>
                  <c:pt idx="1">
                    <c:v>billede</c:v>
                  </c:pt>
                  <c:pt idx="2">
                    <c:v>motorik</c:v>
                  </c:pt>
                  <c:pt idx="3">
                    <c:v>matematik</c:v>
                  </c:pt>
                  <c:pt idx="4">
                    <c:v>personlig</c:v>
                  </c:pt>
                  <c:pt idx="5">
                    <c:v>social</c:v>
                  </c:pt>
                </c:lvl>
                <c:lvl>
                  <c:pt idx="0">
                    <c:v>Kompetenceanalyse - lær 6, at lære nyt</c:v>
                  </c:pt>
                </c:lvl>
              </c:multiLvlStrCache>
            </c:multiLvlStrRef>
          </c:cat>
          <c:val>
            <c:numRef>
              <c:f>'Bereginger KUN Munkholm'!$AY$47:$BD$47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142405632"/>
        <c:axId val="142407168"/>
      </c:barChart>
      <c:catAx>
        <c:axId val="1424056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407168"/>
        <c:crosses val="autoZero"/>
        <c:auto val="1"/>
        <c:lblAlgn val="ctr"/>
        <c:lblOffset val="100"/>
        <c:tickMarkSkip val="1"/>
      </c:catAx>
      <c:valAx>
        <c:axId val="1424071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4.7197776081351776E-2"/>
              <c:y val="0.4178674351585022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405632"/>
        <c:crosses val="autoZero"/>
        <c:crossBetween val="between"/>
      </c:valAx>
      <c:dTable>
        <c:showHorzBorder val="1"/>
        <c:showVertBorder val="1"/>
        <c:showOutline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Kompetenceanalyse</a:t>
            </a:r>
          </a:p>
        </c:rich>
      </c:tx>
      <c:layout>
        <c:manualLayout>
          <c:xMode val="edge"/>
          <c:yMode val="edge"/>
          <c:x val="0.34908225958174338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259897012121248"/>
          <c:y val="0.17291066282420792"/>
          <c:w val="0.75065809203292277"/>
          <c:h val="0.5619596541786774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Munkholm'!$AY$68:$BD$69</c:f>
              <c:multiLvlStrCache>
                <c:ptCount val="6"/>
                <c:lvl>
                  <c:pt idx="0">
                    <c:v>sprog</c:v>
                  </c:pt>
                  <c:pt idx="1">
                    <c:v>billede</c:v>
                  </c:pt>
                  <c:pt idx="2">
                    <c:v>motorik</c:v>
                  </c:pt>
                  <c:pt idx="3">
                    <c:v>matematik</c:v>
                  </c:pt>
                  <c:pt idx="4">
                    <c:v>personlig</c:v>
                  </c:pt>
                  <c:pt idx="5">
                    <c:v>social</c:v>
                  </c:pt>
                </c:lvl>
                <c:lvl>
                  <c:pt idx="0">
                    <c:v>Kompetenceanalyse - lær 7, strategieskemaer hos eleven</c:v>
                  </c:pt>
                </c:lvl>
              </c:multiLvlStrCache>
            </c:multiLvlStrRef>
          </c:cat>
          <c:val>
            <c:numRef>
              <c:f>'Bereginger KUN Munkholm'!$AY$70:$BD$70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142289536"/>
        <c:axId val="142311808"/>
      </c:barChart>
      <c:catAx>
        <c:axId val="1422895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311808"/>
        <c:crosses val="autoZero"/>
        <c:auto val="1"/>
        <c:lblAlgn val="ctr"/>
        <c:lblOffset val="100"/>
        <c:tickMarkSkip val="1"/>
      </c:catAx>
      <c:valAx>
        <c:axId val="1423118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4.199485829554804E-2"/>
              <c:y val="0.34870317002881845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289536"/>
        <c:crosses val="autoZero"/>
        <c:crossBetween val="between"/>
      </c:valAx>
      <c:dTable>
        <c:showHorzBorder val="1"/>
        <c:showVertBorder val="1"/>
        <c:showOutline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Simultan-sekventiel analyse</a:t>
            </a:r>
          </a:p>
        </c:rich>
      </c:tx>
      <c:layout>
        <c:manualLayout>
          <c:xMode val="edge"/>
          <c:yMode val="edge"/>
          <c:x val="0.25914672724538995"/>
          <c:y val="3.46821298688835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902467163781386"/>
          <c:y val="0.16184993938812386"/>
          <c:w val="0.76829382665692292"/>
          <c:h val="0.6676309999760096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Munkholm'!$BF$5:$BG$7</c:f>
              <c:multiLvlStrCache>
                <c:ptCount val="2"/>
                <c:lvl>
                  <c:pt idx="0">
                    <c:v>simultan analyse</c:v>
                  </c:pt>
                  <c:pt idx="1">
                    <c:v>sekventiel analyse</c:v>
                  </c:pt>
                </c:lvl>
                <c:lvl>
                  <c:pt idx="0">
                    <c:v>Simultan - sekventiel samlet analyse</c:v>
                  </c:pt>
                </c:lvl>
              </c:multiLvlStrCache>
            </c:multiLvlStrRef>
          </c:cat>
          <c:val>
            <c:numRef>
              <c:f>'Bereginger KUN Munkholm'!$BF$8:$BG$8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axId val="142387072"/>
        <c:axId val="142388608"/>
      </c:barChart>
      <c:catAx>
        <c:axId val="1423870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388608"/>
        <c:crosses val="autoZero"/>
        <c:auto val="1"/>
        <c:lblAlgn val="ctr"/>
        <c:lblOffset val="100"/>
        <c:tickMarkSkip val="1"/>
      </c:catAx>
      <c:valAx>
        <c:axId val="1423886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faktor-analyse (maks 5, min 1)</a:t>
                </a:r>
              </a:p>
            </c:rich>
          </c:tx>
          <c:layout>
            <c:manualLayout>
              <c:xMode val="edge"/>
              <c:yMode val="edge"/>
              <c:x val="4.8780560422661712E-2"/>
              <c:y val="0.30346863635273247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42387072"/>
        <c:crosses val="autoZero"/>
        <c:crossBetween val="between"/>
      </c:valAx>
      <c:dTable>
        <c:showHorzBorder val="1"/>
        <c:showVertBorder val="1"/>
        <c:showOutline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67" r="0.75000000000000167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Hukommelsesanalyse</a:t>
            </a:r>
          </a:p>
        </c:rich>
      </c:tx>
      <c:layout>
        <c:manualLayout>
          <c:xMode val="edge"/>
          <c:yMode val="edge"/>
          <c:x val="0.34210581264425632"/>
          <c:y val="3.46821298688835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723717496719407"/>
          <c:y val="0.14161869696460802"/>
          <c:w val="0.74671172567544364"/>
          <c:h val="0.7052033073339665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Munkholm'!$AM$5:$AP$7</c:f>
              <c:multiLvlStrCache>
                <c:ptCount val="4"/>
                <c:lvl>
                  <c:pt idx="0">
                    <c:v>arb+kt</c:v>
                  </c:pt>
                  <c:pt idx="1">
                    <c:v>proc huk</c:v>
                  </c:pt>
                  <c:pt idx="2">
                    <c:v>sem-huk</c:v>
                  </c:pt>
                  <c:pt idx="3">
                    <c:v>episo-huk</c:v>
                  </c:pt>
                </c:lvl>
                <c:lvl>
                  <c:pt idx="0">
                    <c:v>Hukommelse - lær 4, overbliksfunktioner</c:v>
                  </c:pt>
                </c:lvl>
              </c:multiLvlStrCache>
            </c:multiLvlStrRef>
          </c:cat>
          <c:val>
            <c:numRef>
              <c:f>'Bereginger KUN Munkholm'!$AM$8:$AP$8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39526912"/>
        <c:axId val="139528448"/>
      </c:barChart>
      <c:catAx>
        <c:axId val="1395269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528448"/>
        <c:crosses val="autoZero"/>
        <c:auto val="1"/>
        <c:lblAlgn val="ctr"/>
        <c:lblOffset val="100"/>
        <c:tickMarkSkip val="1"/>
      </c:catAx>
      <c:valAx>
        <c:axId val="139528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2631663483731723E-2"/>
              <c:y val="0.43063644587197136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5269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Hukommelsesanalyse</a:t>
            </a:r>
          </a:p>
        </c:rich>
      </c:tx>
      <c:layout>
        <c:manualLayout>
          <c:xMode val="edge"/>
          <c:yMode val="edge"/>
          <c:x val="0.33454545454545481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909090909090921"/>
          <c:y val="0.14409221902017291"/>
          <c:w val="0.72000000000000064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Munkholm'!$AM$21:$AP$22</c:f>
              <c:multiLvlStrCache>
                <c:ptCount val="4"/>
                <c:lvl>
                  <c:pt idx="0">
                    <c:v>arb+kt</c:v>
                  </c:pt>
                  <c:pt idx="1">
                    <c:v>proc huk</c:v>
                  </c:pt>
                  <c:pt idx="2">
                    <c:v>sem-huk</c:v>
                  </c:pt>
                  <c:pt idx="3">
                    <c:v>episo-huk</c:v>
                  </c:pt>
                </c:lvl>
                <c:lvl>
                  <c:pt idx="0">
                    <c:v>Hukommelse - lær 5, regel og strukturfunktioner</c:v>
                  </c:pt>
                </c:lvl>
              </c:multiLvlStrCache>
            </c:multiLvlStrRef>
          </c:cat>
          <c:val>
            <c:numRef>
              <c:f>'Bereginger KUN Munkholm'!$AM$23:$AP$23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39563008"/>
        <c:axId val="139564544"/>
      </c:barChart>
      <c:catAx>
        <c:axId val="1395630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564544"/>
        <c:crosses val="autoZero"/>
        <c:auto val="1"/>
        <c:lblAlgn val="ctr"/>
        <c:lblOffset val="100"/>
        <c:tickMarkSkip val="1"/>
      </c:catAx>
      <c:valAx>
        <c:axId val="139564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8181818181818175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56300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Hukommelsesanalyse</a:t>
            </a:r>
          </a:p>
        </c:rich>
      </c:tx>
      <c:layout>
        <c:manualLayout>
          <c:xMode val="edge"/>
          <c:yMode val="edge"/>
          <c:x val="0.34146341463414637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951219512195186"/>
          <c:y val="0.14409221902017291"/>
          <c:w val="0.73170731707317382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Munkholm'!$AM$45:$AP$46</c:f>
              <c:multiLvlStrCache>
                <c:ptCount val="4"/>
                <c:lvl>
                  <c:pt idx="0">
                    <c:v>arb+kt</c:v>
                  </c:pt>
                  <c:pt idx="1">
                    <c:v>proc huk</c:v>
                  </c:pt>
                  <c:pt idx="2">
                    <c:v>sem-huk</c:v>
                  </c:pt>
                  <c:pt idx="3">
                    <c:v>episo-huk</c:v>
                  </c:pt>
                </c:lvl>
                <c:lvl>
                  <c:pt idx="0">
                    <c:v>Hukommelse - lær 6, at lære nyt</c:v>
                  </c:pt>
                </c:lvl>
              </c:multiLvlStrCache>
            </c:multiLvlStrRef>
          </c:cat>
          <c:val>
            <c:numRef>
              <c:f>'Bereginger KUN Munkholm'!$AM$47:$AP$47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39590272"/>
        <c:axId val="139735424"/>
      </c:barChart>
      <c:catAx>
        <c:axId val="1395902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735424"/>
        <c:crosses val="autoZero"/>
        <c:auto val="1"/>
        <c:lblAlgn val="ctr"/>
        <c:lblOffset val="100"/>
        <c:tickMarkSkip val="1"/>
      </c:catAx>
      <c:valAx>
        <c:axId val="139735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5749128919860627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5902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Hukommelsesanalyse</a:t>
            </a:r>
          </a:p>
        </c:rich>
      </c:tx>
      <c:layout>
        <c:manualLayout>
          <c:xMode val="edge"/>
          <c:yMode val="edge"/>
          <c:x val="0.3425611324089195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799344789658631"/>
          <c:y val="0.14409221902017291"/>
          <c:w val="0.73356525323930521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Munkholm'!$AM$68:$AP$69</c:f>
              <c:multiLvlStrCache>
                <c:ptCount val="4"/>
                <c:lvl>
                  <c:pt idx="0">
                    <c:v>arb+kt</c:v>
                  </c:pt>
                  <c:pt idx="1">
                    <c:v>proc huk</c:v>
                  </c:pt>
                  <c:pt idx="2">
                    <c:v>sem-huk</c:v>
                  </c:pt>
                  <c:pt idx="3">
                    <c:v>episo-huk</c:v>
                  </c:pt>
                </c:lvl>
                <c:lvl>
                  <c:pt idx="0">
                    <c:v>Hukommelse - lær 7, strategiskemaer hos eleven</c:v>
                  </c:pt>
                </c:lvl>
              </c:multiLvlStrCache>
            </c:multiLvlStrRef>
          </c:cat>
          <c:val>
            <c:numRef>
              <c:f>'Bereginger KUN Munkholm'!$AM$70:$AP$70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axId val="139802112"/>
        <c:axId val="139803648"/>
      </c:barChart>
      <c:catAx>
        <c:axId val="1398021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803648"/>
        <c:crosses val="autoZero"/>
        <c:auto val="1"/>
        <c:lblAlgn val="ctr"/>
        <c:lblOffset val="100"/>
        <c:tickMarkSkip val="1"/>
      </c:catAx>
      <c:valAx>
        <c:axId val="1398036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5363415338815586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8021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Opmærksomhedsanalyse</a:t>
            </a:r>
          </a:p>
        </c:rich>
      </c:tx>
      <c:layout>
        <c:manualLayout>
          <c:xMode val="edge"/>
          <c:yMode val="edge"/>
          <c:x val="0.31683270431332677"/>
          <c:y val="3.46821298688835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792146220562024"/>
          <c:y val="0.14161869696460802"/>
          <c:w val="0.62046404594692828"/>
          <c:h val="0.7052033073339665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Munkholm'!$AS$5:$AU$7</c:f>
              <c:multiLvlStrCache>
                <c:ptCount val="3"/>
                <c:lvl>
                  <c:pt idx="0">
                    <c:v>fokuseret opm.</c:v>
                  </c:pt>
                  <c:pt idx="1">
                    <c:v>koncentration</c:v>
                  </c:pt>
                  <c:pt idx="2">
                    <c:v>fleksibel opm.</c:v>
                  </c:pt>
                </c:lvl>
                <c:lvl>
                  <c:pt idx="0">
                    <c:v>Opmærksomhed - lær 4, overbliksfunktioner</c:v>
                  </c:pt>
                </c:lvl>
              </c:multiLvlStrCache>
            </c:multiLvlStrRef>
          </c:cat>
          <c:val>
            <c:numRef>
              <c:f>'Bereginger KUN Munkholm'!$AS$8:$AU$8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axId val="139841536"/>
        <c:axId val="139843072"/>
      </c:barChart>
      <c:catAx>
        <c:axId val="1398415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843072"/>
        <c:crosses val="autoZero"/>
        <c:auto val="1"/>
        <c:lblAlgn val="ctr"/>
        <c:lblOffset val="100"/>
        <c:tickMarkSkip val="1"/>
      </c:catAx>
      <c:valAx>
        <c:axId val="139843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2805450718887682E-2"/>
              <c:y val="0.43063644587197136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84153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468925552178844"/>
          <c:y val="0.47687928569715066"/>
          <c:w val="0.10891124210770586"/>
          <c:h val="3.468212986888359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a-DK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Opmærksomhedsanalyse</a:t>
            </a:r>
          </a:p>
        </c:rich>
      </c:tx>
      <c:layout>
        <c:manualLayout>
          <c:xMode val="edge"/>
          <c:yMode val="edge"/>
          <c:x val="0.3192187487574264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0521205277263138"/>
          <c:y val="0.14409221902017291"/>
          <c:w val="0.74918685932865192"/>
          <c:h val="0.703170028818443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'Bereginger KUN Munkholm'!$AS$21:$AU$22</c:f>
              <c:multiLvlStrCache>
                <c:ptCount val="3"/>
                <c:lvl>
                  <c:pt idx="0">
                    <c:v>fokuseret opm.</c:v>
                  </c:pt>
                  <c:pt idx="1">
                    <c:v>koncentration</c:v>
                  </c:pt>
                  <c:pt idx="2">
                    <c:v>fleksibel opm.</c:v>
                  </c:pt>
                </c:lvl>
                <c:lvl>
                  <c:pt idx="0">
                    <c:v>Opmærksomhed - lær 5, regel og strukturfunktioner</c:v>
                  </c:pt>
                </c:lvl>
              </c:multiLvlStrCache>
            </c:multiLvlStrRef>
          </c:cat>
          <c:val>
            <c:numRef>
              <c:f>'Bereginger KUN Munkholm'!$AS$23:$AU$23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axId val="139676672"/>
        <c:axId val="139698944"/>
      </c:barChart>
      <c:catAx>
        <c:axId val="1396766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698944"/>
        <c:crosses val="autoZero"/>
        <c:auto val="1"/>
        <c:lblAlgn val="ctr"/>
        <c:lblOffset val="100"/>
        <c:tickMarkSkip val="1"/>
      </c:catAx>
      <c:valAx>
        <c:axId val="139698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4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% beregning</a:t>
                </a:r>
              </a:p>
            </c:rich>
          </c:tx>
          <c:layout>
            <c:manualLayout>
              <c:xMode val="edge"/>
              <c:yMode val="edge"/>
              <c:x val="5.2117346735906324E-2"/>
              <c:y val="0.4322766570605188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396766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</c:dTable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144" r="0.750000000000001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485775</xdr:colOff>
      <xdr:row>3</xdr:row>
      <xdr:rowOff>0</xdr:rowOff>
    </xdr:from>
    <xdr:ext cx="1171575" cy="266700"/>
    <xdr:sp macro="" textlink="">
      <xdr:nvSpPr>
        <xdr:cNvPr id="4" name="Tekstboks 3"/>
        <xdr:cNvSpPr txBox="1"/>
      </xdr:nvSpPr>
      <xdr:spPr>
        <a:xfrm>
          <a:off x="752475" y="123826"/>
          <a:ext cx="1171575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da-DK" sz="1100"/>
        </a:p>
      </xdr:txBody>
    </xdr:sp>
    <xdr:clientData/>
  </xdr:oneCellAnchor>
  <xdr:twoCellAnchor editAs="oneCell">
    <xdr:from>
      <xdr:col>1</xdr:col>
      <xdr:colOff>76200</xdr:colOff>
      <xdr:row>0</xdr:row>
      <xdr:rowOff>0</xdr:rowOff>
    </xdr:from>
    <xdr:to>
      <xdr:col>1</xdr:col>
      <xdr:colOff>828675</xdr:colOff>
      <xdr:row>2</xdr:row>
      <xdr:rowOff>247651</xdr:rowOff>
    </xdr:to>
    <xdr:pic>
      <xdr:nvPicPr>
        <xdr:cNvPr id="5" name="Billede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ve="http://schemas.openxmlformats.org/markup-compatibility/2006" xmlns:m="http://schemas.openxmlformats.org/officeDocument/2006/math" xmlns:wp="http://schemas.openxmlformats.org/drawingml/2006/wordprocessingDrawing" xmlns:wne="http://schemas.microsoft.com/office/word/2006/wordml" xmlns:a14="http://schemas.microsoft.com/office/drawing/2010/main" xmlns:wps="http://schemas.microsoft.com/office/word/2010/wordprocessingShape" xmlns:wpi="http://schemas.microsoft.com/office/word/2010/wordprocessingInk" xmlns:wpg="http://schemas.microsoft.com/office/word/2010/wordprocessingGroup" xmlns:w14="http://schemas.microsoft.com/office/word/2010/wordml" xmlns:w="http://schemas.openxmlformats.org/wordprocessingml/2006/main" xmlns:w10="urn:schemas-microsoft-com:office:word" xmlns:wp14="http://schemas.microsoft.com/office/word/2010/wordprocessingDrawing" xmlns:v="urn:schemas-microsoft-com:vml" xmlns:o="urn:schemas-microsoft-com:office:office" xmlns:mc="http://schemas.openxmlformats.org/markup-compatibility/2006" xmlns:wpc="http://schemas.microsoft.com/office/word/2010/wordprocessingCanvas" xmlns="" xmlns:pic="http://schemas.openxmlformats.org/drawingml/2006/picture" xmlns:lc="http://schemas.openxmlformats.org/drawingml/2006/lockedCanvas" val="0"/>
            </a:ext>
          </a:extLst>
        </a:blip>
        <a:srcRect/>
        <a:stretch>
          <a:fillRect/>
        </a:stretch>
      </xdr:blipFill>
      <xdr:spPr bwMode="auto">
        <a:xfrm>
          <a:off x="361950" y="0"/>
          <a:ext cx="752475" cy="628651"/>
        </a:xfrm>
        <a:prstGeom prst="rect">
          <a:avLst/>
        </a:prstGeom>
        <a:noFill/>
      </xdr:spPr>
    </xdr:pic>
    <xdr:clientData/>
  </xdr:twoCellAnchor>
  <xdr:oneCellAnchor>
    <xdr:from>
      <xdr:col>1</xdr:col>
      <xdr:colOff>866776</xdr:colOff>
      <xdr:row>0</xdr:row>
      <xdr:rowOff>123825</xdr:rowOff>
    </xdr:from>
    <xdr:ext cx="880056" cy="264560"/>
    <xdr:sp macro="" textlink="">
      <xdr:nvSpPr>
        <xdr:cNvPr id="8" name="Tekstboks 7"/>
        <xdr:cNvSpPr txBox="1"/>
      </xdr:nvSpPr>
      <xdr:spPr>
        <a:xfrm>
          <a:off x="1152526" y="123825"/>
          <a:ext cx="88005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da-DK" sz="1100"/>
            <a:t>Munkholm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197304</xdr:colOff>
      <xdr:row>8</xdr:row>
      <xdr:rowOff>194583</xdr:rowOff>
    </xdr:from>
    <xdr:to>
      <xdr:col>36</xdr:col>
      <xdr:colOff>561976</xdr:colOff>
      <xdr:row>17</xdr:row>
      <xdr:rowOff>47626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278424</xdr:colOff>
      <xdr:row>23</xdr:row>
      <xdr:rowOff>168519</xdr:rowOff>
    </xdr:from>
    <xdr:to>
      <xdr:col>36</xdr:col>
      <xdr:colOff>257176</xdr:colOff>
      <xdr:row>36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523875</xdr:colOff>
      <xdr:row>71</xdr:row>
      <xdr:rowOff>152400</xdr:rowOff>
    </xdr:from>
    <xdr:to>
      <xdr:col>36</xdr:col>
      <xdr:colOff>190500</xdr:colOff>
      <xdr:row>88</xdr:row>
      <xdr:rowOff>57150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428625</xdr:colOff>
      <xdr:row>9</xdr:row>
      <xdr:rowOff>28575</xdr:rowOff>
    </xdr:from>
    <xdr:to>
      <xdr:col>42</xdr:col>
      <xdr:colOff>276225</xdr:colOff>
      <xdr:row>17</xdr:row>
      <xdr:rowOff>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552450</xdr:colOff>
      <xdr:row>23</xdr:row>
      <xdr:rowOff>180975</xdr:rowOff>
    </xdr:from>
    <xdr:to>
      <xdr:col>41</xdr:col>
      <xdr:colOff>514349</xdr:colOff>
      <xdr:row>36</xdr:row>
      <xdr:rowOff>180975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457200</xdr:colOff>
      <xdr:row>47</xdr:row>
      <xdr:rowOff>180975</xdr:rowOff>
    </xdr:from>
    <xdr:to>
      <xdr:col>42</xdr:col>
      <xdr:colOff>142875</xdr:colOff>
      <xdr:row>64</xdr:row>
      <xdr:rowOff>85725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504825</xdr:colOff>
      <xdr:row>71</xdr:row>
      <xdr:rowOff>28575</xdr:rowOff>
    </xdr:from>
    <xdr:to>
      <xdr:col>42</xdr:col>
      <xdr:colOff>209550</xdr:colOff>
      <xdr:row>87</xdr:row>
      <xdr:rowOff>133350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43</xdr:col>
      <xdr:colOff>219075</xdr:colOff>
      <xdr:row>9</xdr:row>
      <xdr:rowOff>0</xdr:rowOff>
    </xdr:from>
    <xdr:to>
      <xdr:col>48</xdr:col>
      <xdr:colOff>57150</xdr:colOff>
      <xdr:row>17</xdr:row>
      <xdr:rowOff>0</xdr:rowOff>
    </xdr:to>
    <xdr:graphicFrame macro="">
      <xdr:nvGraphicFramePr>
        <xdr:cNvPr id="10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43</xdr:col>
      <xdr:colOff>485775</xdr:colOff>
      <xdr:row>24</xdr:row>
      <xdr:rowOff>0</xdr:rowOff>
    </xdr:from>
    <xdr:to>
      <xdr:col>48</xdr:col>
      <xdr:colOff>361950</xdr:colOff>
      <xdr:row>40</xdr:row>
      <xdr:rowOff>104775</xdr:rowOff>
    </xdr:to>
    <xdr:graphicFrame macro="">
      <xdr:nvGraphicFramePr>
        <xdr:cNvPr id="1037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43</xdr:col>
      <xdr:colOff>581025</xdr:colOff>
      <xdr:row>48</xdr:row>
      <xdr:rowOff>0</xdr:rowOff>
    </xdr:from>
    <xdr:to>
      <xdr:col>48</xdr:col>
      <xdr:colOff>219075</xdr:colOff>
      <xdr:row>64</xdr:row>
      <xdr:rowOff>104775</xdr:rowOff>
    </xdr:to>
    <xdr:graphicFrame macro="">
      <xdr:nvGraphicFramePr>
        <xdr:cNvPr id="1038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43</xdr:col>
      <xdr:colOff>419100</xdr:colOff>
      <xdr:row>71</xdr:row>
      <xdr:rowOff>28575</xdr:rowOff>
    </xdr:from>
    <xdr:to>
      <xdr:col>48</xdr:col>
      <xdr:colOff>466725</xdr:colOff>
      <xdr:row>87</xdr:row>
      <xdr:rowOff>133350</xdr:rowOff>
    </xdr:to>
    <xdr:graphicFrame macro="">
      <xdr:nvGraphicFramePr>
        <xdr:cNvPr id="103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50</xdr:col>
      <xdr:colOff>38100</xdr:colOff>
      <xdr:row>8</xdr:row>
      <xdr:rowOff>95250</xdr:rowOff>
    </xdr:from>
    <xdr:to>
      <xdr:col>56</xdr:col>
      <xdr:colOff>47625</xdr:colOff>
      <xdr:row>17</xdr:row>
      <xdr:rowOff>0</xdr:rowOff>
    </xdr:to>
    <xdr:graphicFrame macro="">
      <xdr:nvGraphicFramePr>
        <xdr:cNvPr id="104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50</xdr:col>
      <xdr:colOff>0</xdr:colOff>
      <xdr:row>24</xdr:row>
      <xdr:rowOff>57150</xdr:rowOff>
    </xdr:from>
    <xdr:to>
      <xdr:col>55</xdr:col>
      <xdr:colOff>457200</xdr:colOff>
      <xdr:row>40</xdr:row>
      <xdr:rowOff>161925</xdr:rowOff>
    </xdr:to>
    <xdr:graphicFrame macro="">
      <xdr:nvGraphicFramePr>
        <xdr:cNvPr id="104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50</xdr:col>
      <xdr:colOff>276225</xdr:colOff>
      <xdr:row>47</xdr:row>
      <xdr:rowOff>57150</xdr:rowOff>
    </xdr:from>
    <xdr:to>
      <xdr:col>55</xdr:col>
      <xdr:colOff>457200</xdr:colOff>
      <xdr:row>63</xdr:row>
      <xdr:rowOff>161925</xdr:rowOff>
    </xdr:to>
    <xdr:graphicFrame macro="">
      <xdr:nvGraphicFramePr>
        <xdr:cNvPr id="104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49</xdr:col>
      <xdr:colOff>590550</xdr:colOff>
      <xdr:row>70</xdr:row>
      <xdr:rowOff>180975</xdr:rowOff>
    </xdr:from>
    <xdr:to>
      <xdr:col>55</xdr:col>
      <xdr:colOff>561975</xdr:colOff>
      <xdr:row>87</xdr:row>
      <xdr:rowOff>85725</xdr:rowOff>
    </xdr:to>
    <xdr:graphicFrame macro="">
      <xdr:nvGraphicFramePr>
        <xdr:cNvPr id="1043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56</xdr:col>
      <xdr:colOff>428625</xdr:colOff>
      <xdr:row>8</xdr:row>
      <xdr:rowOff>180975</xdr:rowOff>
    </xdr:from>
    <xdr:to>
      <xdr:col>61</xdr:col>
      <xdr:colOff>504825</xdr:colOff>
      <xdr:row>17</xdr:row>
      <xdr:rowOff>0</xdr:rowOff>
    </xdr:to>
    <xdr:graphicFrame macro="">
      <xdr:nvGraphicFramePr>
        <xdr:cNvPr id="1044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31</xdr:col>
      <xdr:colOff>447675</xdr:colOff>
      <xdr:row>48</xdr:row>
      <xdr:rowOff>28575</xdr:rowOff>
    </xdr:from>
    <xdr:to>
      <xdr:col>36</xdr:col>
      <xdr:colOff>276225</xdr:colOff>
      <xdr:row>64</xdr:row>
      <xdr:rowOff>133350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257176</xdr:colOff>
      <xdr:row>0</xdr:row>
      <xdr:rowOff>0</xdr:rowOff>
    </xdr:from>
    <xdr:to>
      <xdr:col>1</xdr:col>
      <xdr:colOff>504825</xdr:colOff>
      <xdr:row>2</xdr:row>
      <xdr:rowOff>104034</xdr:rowOff>
    </xdr:to>
    <xdr:pic>
      <xdr:nvPicPr>
        <xdr:cNvPr id="1025" name="Billede 1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 t="-10825" b="-10825"/>
        <a:stretch>
          <a:fillRect/>
        </a:stretch>
      </xdr:blipFill>
      <xdr:spPr bwMode="auto">
        <a:xfrm>
          <a:off x="257176" y="0"/>
          <a:ext cx="514349" cy="4850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485775</xdr:colOff>
      <xdr:row>0</xdr:row>
      <xdr:rowOff>123826</xdr:rowOff>
    </xdr:from>
    <xdr:ext cx="1171575" cy="266700"/>
    <xdr:sp macro="" textlink="">
      <xdr:nvSpPr>
        <xdr:cNvPr id="20" name="Tekstboks 19"/>
        <xdr:cNvSpPr txBox="1"/>
      </xdr:nvSpPr>
      <xdr:spPr>
        <a:xfrm>
          <a:off x="752475" y="123826"/>
          <a:ext cx="1171575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da-DK" sz="1100"/>
            <a:t>Munkholm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41</xdr:row>
      <xdr:rowOff>28576</xdr:rowOff>
    </xdr:from>
    <xdr:to>
      <xdr:col>7</xdr:col>
      <xdr:colOff>28574</xdr:colOff>
      <xdr:row>64</xdr:row>
      <xdr:rowOff>19050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609599</xdr:colOff>
      <xdr:row>74</xdr:row>
      <xdr:rowOff>28574</xdr:rowOff>
    </xdr:from>
    <xdr:to>
      <xdr:col>6</xdr:col>
      <xdr:colOff>600074</xdr:colOff>
      <xdr:row>97</xdr:row>
      <xdr:rowOff>19049</xdr:rowOff>
    </xdr:to>
    <xdr:graphicFrame macro="">
      <xdr:nvGraphicFramePr>
        <xdr:cNvPr id="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609599</xdr:colOff>
      <xdr:row>106</xdr:row>
      <xdr:rowOff>171450</xdr:rowOff>
    </xdr:from>
    <xdr:to>
      <xdr:col>6</xdr:col>
      <xdr:colOff>590550</xdr:colOff>
      <xdr:row>129</xdr:row>
      <xdr:rowOff>161925</xdr:rowOff>
    </xdr:to>
    <xdr:graphicFrame macro="">
      <xdr:nvGraphicFramePr>
        <xdr:cNvPr id="1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7</xdr:row>
      <xdr:rowOff>66675</xdr:rowOff>
    </xdr:from>
    <xdr:to>
      <xdr:col>7</xdr:col>
      <xdr:colOff>38100</xdr:colOff>
      <xdr:row>31</xdr:row>
      <xdr:rowOff>9525</xdr:rowOff>
    </xdr:to>
    <xdr:graphicFrame macro="">
      <xdr:nvGraphicFramePr>
        <xdr:cNvPr id="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609598</xdr:colOff>
      <xdr:row>8</xdr:row>
      <xdr:rowOff>0</xdr:rowOff>
    </xdr:from>
    <xdr:to>
      <xdr:col>12</xdr:col>
      <xdr:colOff>19049</xdr:colOff>
      <xdr:row>31</xdr:row>
      <xdr:rowOff>0</xdr:rowOff>
    </xdr:to>
    <xdr:graphicFrame macro="">
      <xdr:nvGraphicFramePr>
        <xdr:cNvPr id="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41</xdr:row>
      <xdr:rowOff>9525</xdr:rowOff>
    </xdr:from>
    <xdr:to>
      <xdr:col>11</xdr:col>
      <xdr:colOff>590551</xdr:colOff>
      <xdr:row>63</xdr:row>
      <xdr:rowOff>161925</xdr:rowOff>
    </xdr:to>
    <xdr:graphicFrame macro="">
      <xdr:nvGraphicFramePr>
        <xdr:cNvPr id="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</xdr:colOff>
      <xdr:row>74</xdr:row>
      <xdr:rowOff>9524</xdr:rowOff>
    </xdr:from>
    <xdr:to>
      <xdr:col>12</xdr:col>
      <xdr:colOff>19051</xdr:colOff>
      <xdr:row>96</xdr:row>
      <xdr:rowOff>190499</xdr:rowOff>
    </xdr:to>
    <xdr:graphicFrame macro="">
      <xdr:nvGraphicFramePr>
        <xdr:cNvPr id="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107</xdr:row>
      <xdr:rowOff>19050</xdr:rowOff>
    </xdr:from>
    <xdr:to>
      <xdr:col>12</xdr:col>
      <xdr:colOff>9525</xdr:colOff>
      <xdr:row>130</xdr:row>
      <xdr:rowOff>19050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190499</xdr:rowOff>
    </xdr:from>
    <xdr:to>
      <xdr:col>10</xdr:col>
      <xdr:colOff>28575</xdr:colOff>
      <xdr:row>30</xdr:row>
      <xdr:rowOff>180974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41</xdr:row>
      <xdr:rowOff>28575</xdr:rowOff>
    </xdr:from>
    <xdr:to>
      <xdr:col>9</xdr:col>
      <xdr:colOff>600076</xdr:colOff>
      <xdr:row>64</xdr:row>
      <xdr:rowOff>47625</xdr:rowOff>
    </xdr:to>
    <xdr:graphicFrame macro="">
      <xdr:nvGraphicFramePr>
        <xdr:cNvPr id="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74</xdr:row>
      <xdr:rowOff>19050</xdr:rowOff>
    </xdr:from>
    <xdr:to>
      <xdr:col>10</xdr:col>
      <xdr:colOff>9525</xdr:colOff>
      <xdr:row>96</xdr:row>
      <xdr:rowOff>171450</xdr:rowOff>
    </xdr:to>
    <xdr:graphicFrame macro="">
      <xdr:nvGraphicFramePr>
        <xdr:cNvPr id="4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609599</xdr:colOff>
      <xdr:row>107</xdr:row>
      <xdr:rowOff>0</xdr:rowOff>
    </xdr:from>
    <xdr:to>
      <xdr:col>10</xdr:col>
      <xdr:colOff>9525</xdr:colOff>
      <xdr:row>129</xdr:row>
      <xdr:rowOff>180975</xdr:rowOff>
    </xdr:to>
    <xdr:graphicFrame macro="">
      <xdr:nvGraphicFramePr>
        <xdr:cNvPr id="5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12</xdr:col>
      <xdr:colOff>38100</xdr:colOff>
      <xdr:row>30</xdr:row>
      <xdr:rowOff>0</xdr:rowOff>
    </xdr:to>
    <xdr:graphicFrame macro="">
      <xdr:nvGraphicFramePr>
        <xdr:cNvPr id="2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41</xdr:row>
      <xdr:rowOff>9525</xdr:rowOff>
    </xdr:from>
    <xdr:to>
      <xdr:col>12</xdr:col>
      <xdr:colOff>0</xdr:colOff>
      <xdr:row>63</xdr:row>
      <xdr:rowOff>161925</xdr:rowOff>
    </xdr:to>
    <xdr:graphicFrame macro="">
      <xdr:nvGraphicFramePr>
        <xdr:cNvPr id="3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74</xdr:row>
      <xdr:rowOff>0</xdr:rowOff>
    </xdr:from>
    <xdr:to>
      <xdr:col>12</xdr:col>
      <xdr:colOff>19050</xdr:colOff>
      <xdr:row>96</xdr:row>
      <xdr:rowOff>161925</xdr:rowOff>
    </xdr:to>
    <xdr:graphicFrame macro="">
      <xdr:nvGraphicFramePr>
        <xdr:cNvPr id="4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609599</xdr:colOff>
      <xdr:row>107</xdr:row>
      <xdr:rowOff>9524</xdr:rowOff>
    </xdr:from>
    <xdr:to>
      <xdr:col>12</xdr:col>
      <xdr:colOff>28574</xdr:colOff>
      <xdr:row>130</xdr:row>
      <xdr:rowOff>0</xdr:rowOff>
    </xdr:to>
    <xdr:graphicFrame macro="">
      <xdr:nvGraphicFramePr>
        <xdr:cNvPr id="5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9523</xdr:rowOff>
    </xdr:from>
    <xdr:to>
      <xdr:col>8</xdr:col>
      <xdr:colOff>19051</xdr:colOff>
      <xdr:row>30</xdr:row>
      <xdr:rowOff>180974</xdr:rowOff>
    </xdr:to>
    <xdr:graphicFrame macro="">
      <xdr:nvGraphicFramePr>
        <xdr:cNvPr id="2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70"/>
  <sheetViews>
    <sheetView tabSelected="1" zoomScaleNormal="100" workbookViewId="0">
      <selection activeCell="K53" sqref="K53"/>
    </sheetView>
  </sheetViews>
  <sheetFormatPr defaultRowHeight="15"/>
  <cols>
    <col min="1" max="1" width="4.28515625" bestFit="1" customWidth="1"/>
    <col min="2" max="2" width="92" bestFit="1" customWidth="1"/>
    <col min="3" max="3" width="4.85546875" customWidth="1"/>
    <col min="4" max="4" width="3.85546875" customWidth="1"/>
    <col min="5" max="5" width="4.140625" customWidth="1"/>
    <col min="6" max="7" width="3.5703125" customWidth="1"/>
    <col min="8" max="8" width="13.5703125" customWidth="1"/>
  </cols>
  <sheetData>
    <row r="3" spans="1:8" ht="31.5" customHeight="1"/>
    <row r="4" spans="1:8" ht="35.25" customHeight="1">
      <c r="A4" s="8"/>
      <c r="B4" s="9" t="s">
        <v>3</v>
      </c>
      <c r="C4" s="10">
        <v>1</v>
      </c>
      <c r="D4" s="10">
        <v>2</v>
      </c>
      <c r="E4" s="10">
        <v>3</v>
      </c>
      <c r="F4" s="10">
        <v>4</v>
      </c>
      <c r="G4" s="10">
        <v>5</v>
      </c>
      <c r="H4" s="11" t="s">
        <v>2</v>
      </c>
    </row>
    <row r="5" spans="1:8" ht="15.75">
      <c r="A5" s="15"/>
      <c r="B5" s="14" t="s">
        <v>68</v>
      </c>
      <c r="C5" s="32"/>
      <c r="D5" s="32"/>
      <c r="E5" s="32"/>
      <c r="F5" s="32"/>
      <c r="G5" s="32"/>
      <c r="H5" s="13"/>
    </row>
    <row r="6" spans="1:8" ht="15.75">
      <c r="A6" s="15">
        <v>1</v>
      </c>
      <c r="B6" s="16" t="s">
        <v>69</v>
      </c>
      <c r="C6" s="32"/>
      <c r="D6" s="32"/>
      <c r="E6" s="32"/>
      <c r="F6" s="32"/>
      <c r="G6" s="32"/>
      <c r="H6" s="28">
        <f t="shared" ref="H6:H11" si="0">SUM(C6+((D6)*2)+((E6)*3)+((F6)*4)+((G6)*5))</f>
        <v>0</v>
      </c>
    </row>
    <row r="7" spans="1:8" ht="15.75">
      <c r="A7" s="15">
        <v>2</v>
      </c>
      <c r="B7" s="16" t="s">
        <v>70</v>
      </c>
      <c r="C7" s="32"/>
      <c r="D7" s="32"/>
      <c r="E7" s="32"/>
      <c r="F7" s="32"/>
      <c r="G7" s="32"/>
      <c r="H7" s="28">
        <f t="shared" si="0"/>
        <v>0</v>
      </c>
    </row>
    <row r="8" spans="1:8" ht="15.75">
      <c r="A8" s="15">
        <v>3</v>
      </c>
      <c r="B8" s="16" t="s">
        <v>71</v>
      </c>
      <c r="C8" s="32"/>
      <c r="D8" s="32"/>
      <c r="E8" s="32"/>
      <c r="F8" s="32"/>
      <c r="G8" s="32"/>
      <c r="H8" s="28">
        <f t="shared" si="0"/>
        <v>0</v>
      </c>
    </row>
    <row r="9" spans="1:8" ht="15.75">
      <c r="A9" s="15">
        <v>4</v>
      </c>
      <c r="B9" s="16" t="s">
        <v>72</v>
      </c>
      <c r="C9" s="32"/>
      <c r="D9" s="32"/>
      <c r="E9" s="32"/>
      <c r="F9" s="32"/>
      <c r="G9" s="32"/>
      <c r="H9" s="28">
        <f t="shared" si="0"/>
        <v>0</v>
      </c>
    </row>
    <row r="10" spans="1:8" ht="15.75">
      <c r="A10" s="15">
        <v>5</v>
      </c>
      <c r="B10" s="16" t="s">
        <v>73</v>
      </c>
      <c r="C10" s="32"/>
      <c r="D10" s="32"/>
      <c r="E10" s="32"/>
      <c r="F10" s="32"/>
      <c r="G10" s="32"/>
      <c r="H10" s="28">
        <f t="shared" si="0"/>
        <v>0</v>
      </c>
    </row>
    <row r="11" spans="1:8" ht="15.75">
      <c r="A11" s="15">
        <v>6</v>
      </c>
      <c r="B11" s="16" t="s">
        <v>74</v>
      </c>
      <c r="C11" s="32"/>
      <c r="D11" s="32"/>
      <c r="E11" s="32"/>
      <c r="F11" s="32"/>
      <c r="G11" s="32"/>
      <c r="H11" s="28">
        <f t="shared" si="0"/>
        <v>0</v>
      </c>
    </row>
    <row r="12" spans="1:8" ht="15.75">
      <c r="A12" s="15">
        <v>7</v>
      </c>
      <c r="B12" s="16" t="s">
        <v>75</v>
      </c>
      <c r="C12" s="32"/>
      <c r="D12" s="32"/>
      <c r="E12" s="32"/>
      <c r="F12" s="32"/>
      <c r="G12" s="32"/>
      <c r="H12" s="28">
        <f>SUM(C11+((D11)*2)+((E11)*3)+((F11)*4)+((G11)*5))</f>
        <v>0</v>
      </c>
    </row>
    <row r="13" spans="1:8" ht="15.75">
      <c r="A13" s="15">
        <v>8</v>
      </c>
      <c r="B13" s="16" t="s">
        <v>76</v>
      </c>
      <c r="C13" s="32"/>
      <c r="D13" s="32"/>
      <c r="E13" s="32"/>
      <c r="F13" s="32"/>
      <c r="G13" s="32"/>
      <c r="H13" s="28">
        <f>SUM(C12+((D12)*2)+((E12)*3)+((F12)*4)+((G12)*5))</f>
        <v>0</v>
      </c>
    </row>
    <row r="14" spans="1:8" ht="15.75">
      <c r="A14" s="15">
        <v>9</v>
      </c>
      <c r="B14" s="16" t="s">
        <v>77</v>
      </c>
      <c r="C14" s="32"/>
      <c r="D14" s="32"/>
      <c r="E14" s="32"/>
      <c r="F14" s="32"/>
      <c r="G14" s="32"/>
      <c r="H14" s="28">
        <f>SUM(C13+((D13)*2)+((E13)*3)+((F13)*4)+((G13)*5))</f>
        <v>0</v>
      </c>
    </row>
    <row r="15" spans="1:8" ht="15.75">
      <c r="A15" s="15">
        <v>10</v>
      </c>
      <c r="B15" s="16" t="s">
        <v>78</v>
      </c>
      <c r="C15" s="32"/>
      <c r="D15" s="32"/>
      <c r="E15" s="32"/>
      <c r="F15" s="32"/>
      <c r="G15" s="32"/>
      <c r="H15" s="27">
        <f>SUM(C15+((D15)*2)+((E15)*3)+((F15)*4)+((G15)*5))</f>
        <v>0</v>
      </c>
    </row>
    <row r="16" spans="1:8" ht="15.75">
      <c r="A16" s="15" t="s">
        <v>6</v>
      </c>
      <c r="B16" s="16"/>
      <c r="C16" s="32"/>
      <c r="D16" s="32"/>
      <c r="E16" s="32"/>
      <c r="F16" s="32"/>
      <c r="G16" s="32"/>
      <c r="H16" s="26">
        <f>SUM(H6:H15)</f>
        <v>0</v>
      </c>
    </row>
    <row r="17" spans="1:8" ht="15.75">
      <c r="A17" s="12"/>
      <c r="B17" s="34" t="s">
        <v>4</v>
      </c>
      <c r="C17" s="38"/>
      <c r="D17" s="38"/>
      <c r="E17" s="38"/>
      <c r="F17" s="38"/>
      <c r="G17" s="38"/>
      <c r="H17" s="13"/>
    </row>
    <row r="18" spans="1:8" ht="15.75">
      <c r="A18" s="12"/>
      <c r="B18" s="35" t="s">
        <v>5</v>
      </c>
      <c r="C18" s="39"/>
      <c r="D18" s="39"/>
      <c r="E18" s="39"/>
      <c r="F18" s="39"/>
      <c r="G18" s="39"/>
      <c r="H18" s="22"/>
    </row>
    <row r="19" spans="1:8" ht="15.75">
      <c r="A19" s="15">
        <v>1</v>
      </c>
      <c r="B19" s="16" t="s">
        <v>65</v>
      </c>
      <c r="C19" s="32"/>
      <c r="D19" s="32"/>
      <c r="E19" s="32"/>
      <c r="F19" s="32"/>
      <c r="G19" s="32"/>
      <c r="H19" s="28">
        <f t="shared" ref="H19:H28" si="1">SUM(C19+((D19)*2)+((E19)*3)+((F19)*4)+((G19)*5))</f>
        <v>0</v>
      </c>
    </row>
    <row r="20" spans="1:8" ht="15.75">
      <c r="A20" s="15">
        <v>2</v>
      </c>
      <c r="B20" s="16" t="s">
        <v>66</v>
      </c>
      <c r="C20" s="32"/>
      <c r="D20" s="32"/>
      <c r="E20" s="32"/>
      <c r="F20" s="32"/>
      <c r="G20" s="32"/>
      <c r="H20" s="28">
        <f t="shared" si="1"/>
        <v>0</v>
      </c>
    </row>
    <row r="21" spans="1:8" ht="15.75">
      <c r="A21" s="15">
        <v>3</v>
      </c>
      <c r="B21" s="16" t="s">
        <v>57</v>
      </c>
      <c r="C21" s="32"/>
      <c r="D21" s="32"/>
      <c r="E21" s="32"/>
      <c r="F21" s="32"/>
      <c r="G21" s="32"/>
      <c r="H21" s="28">
        <f t="shared" si="1"/>
        <v>0</v>
      </c>
    </row>
    <row r="22" spans="1:8" ht="15.75">
      <c r="A22" s="15">
        <v>4</v>
      </c>
      <c r="B22" s="16" t="s">
        <v>58</v>
      </c>
      <c r="C22" s="32"/>
      <c r="D22" s="32"/>
      <c r="E22" s="32"/>
      <c r="F22" s="32"/>
      <c r="G22" s="32"/>
      <c r="H22" s="28">
        <f t="shared" si="1"/>
        <v>0</v>
      </c>
    </row>
    <row r="23" spans="1:8" ht="15.75">
      <c r="A23" s="15">
        <v>5</v>
      </c>
      <c r="B23" s="16" t="s">
        <v>59</v>
      </c>
      <c r="C23" s="32"/>
      <c r="D23" s="32"/>
      <c r="E23" s="32"/>
      <c r="F23" s="32"/>
      <c r="G23" s="32"/>
      <c r="H23" s="28">
        <f t="shared" si="1"/>
        <v>0</v>
      </c>
    </row>
    <row r="24" spans="1:8" ht="15.75">
      <c r="A24" s="15">
        <v>6</v>
      </c>
      <c r="B24" s="16" t="s">
        <v>60</v>
      </c>
      <c r="C24" s="32"/>
      <c r="D24" s="32"/>
      <c r="E24" s="32"/>
      <c r="F24" s="32"/>
      <c r="G24" s="32"/>
      <c r="H24" s="28">
        <f t="shared" si="1"/>
        <v>0</v>
      </c>
    </row>
    <row r="25" spans="1:8" ht="15.75">
      <c r="A25" s="15">
        <v>7</v>
      </c>
      <c r="B25" s="16" t="s">
        <v>61</v>
      </c>
      <c r="C25" s="32"/>
      <c r="D25" s="32"/>
      <c r="E25" s="32"/>
      <c r="F25" s="32"/>
      <c r="G25" s="32"/>
      <c r="H25" s="28">
        <f t="shared" si="1"/>
        <v>0</v>
      </c>
    </row>
    <row r="26" spans="1:8" ht="15.75">
      <c r="A26" s="15">
        <v>8</v>
      </c>
      <c r="B26" s="16" t="s">
        <v>62</v>
      </c>
      <c r="C26" s="32"/>
      <c r="D26" s="32"/>
      <c r="E26" s="32"/>
      <c r="F26" s="32"/>
      <c r="G26" s="32"/>
      <c r="H26" s="28">
        <f t="shared" si="1"/>
        <v>0</v>
      </c>
    </row>
    <row r="27" spans="1:8" ht="15.75">
      <c r="A27" s="15">
        <v>9</v>
      </c>
      <c r="B27" s="16" t="s">
        <v>63</v>
      </c>
      <c r="C27" s="32"/>
      <c r="D27" s="32"/>
      <c r="E27" s="32"/>
      <c r="F27" s="32"/>
      <c r="G27" s="32"/>
      <c r="H27" s="28">
        <f t="shared" si="1"/>
        <v>0</v>
      </c>
    </row>
    <row r="28" spans="1:8" ht="15.75">
      <c r="A28" s="15">
        <v>10</v>
      </c>
      <c r="B28" s="16" t="s">
        <v>64</v>
      </c>
      <c r="C28" s="32"/>
      <c r="D28" s="32"/>
      <c r="E28" s="32"/>
      <c r="F28" s="32"/>
      <c r="G28" s="32"/>
      <c r="H28" s="28">
        <f t="shared" si="1"/>
        <v>0</v>
      </c>
    </row>
    <row r="29" spans="1:8" ht="15.75">
      <c r="A29" s="15" t="s">
        <v>6</v>
      </c>
      <c r="B29" s="16"/>
      <c r="C29" s="32"/>
      <c r="D29" s="32"/>
      <c r="E29" s="32"/>
      <c r="F29" s="32"/>
      <c r="G29" s="32"/>
      <c r="H29" s="28">
        <f>SUM(H19:H28)</f>
        <v>0</v>
      </c>
    </row>
    <row r="30" spans="1:8" ht="15.75">
      <c r="A30" s="15"/>
      <c r="B30" s="36" t="s">
        <v>7</v>
      </c>
      <c r="C30" s="38"/>
      <c r="D30" s="38"/>
      <c r="E30" s="38"/>
      <c r="F30" s="38"/>
      <c r="G30" s="38"/>
      <c r="H30" s="28"/>
    </row>
    <row r="31" spans="1:8" ht="15.75">
      <c r="A31" s="15"/>
      <c r="B31" s="36" t="s">
        <v>8</v>
      </c>
      <c r="C31" s="38"/>
      <c r="D31" s="38"/>
      <c r="E31" s="38"/>
      <c r="F31" s="38"/>
      <c r="G31" s="38"/>
      <c r="H31" s="28"/>
    </row>
    <row r="32" spans="1:8" ht="15.75">
      <c r="A32" s="15">
        <v>1</v>
      </c>
      <c r="B32" s="16" t="s">
        <v>79</v>
      </c>
      <c r="C32" s="32"/>
      <c r="D32" s="32"/>
      <c r="E32" s="32"/>
      <c r="F32" s="32"/>
      <c r="G32" s="32"/>
      <c r="H32" s="28">
        <f t="shared" ref="H32:H40" si="2">SUM(C32+((D32)*2)+((E32)*3)+((F32)*4)+((G32)*5))</f>
        <v>0</v>
      </c>
    </row>
    <row r="33" spans="1:8" ht="15.75">
      <c r="A33" s="15">
        <v>2</v>
      </c>
      <c r="B33" s="16" t="s">
        <v>80</v>
      </c>
      <c r="C33" s="32"/>
      <c r="D33" s="32"/>
      <c r="E33" s="32"/>
      <c r="F33" s="32"/>
      <c r="G33" s="32"/>
      <c r="H33" s="28">
        <f t="shared" si="2"/>
        <v>0</v>
      </c>
    </row>
    <row r="34" spans="1:8" ht="15.75">
      <c r="A34" s="15">
        <v>3</v>
      </c>
      <c r="B34" s="16" t="s">
        <v>81</v>
      </c>
      <c r="C34" s="32"/>
      <c r="D34" s="32"/>
      <c r="E34" s="32"/>
      <c r="F34" s="32"/>
      <c r="G34" s="32"/>
      <c r="H34" s="28">
        <f t="shared" si="2"/>
        <v>0</v>
      </c>
    </row>
    <row r="35" spans="1:8" ht="15.75">
      <c r="A35" s="15">
        <v>4</v>
      </c>
      <c r="B35" s="16" t="s">
        <v>82</v>
      </c>
      <c r="C35" s="32"/>
      <c r="D35" s="32"/>
      <c r="E35" s="32"/>
      <c r="F35" s="32"/>
      <c r="G35" s="32"/>
      <c r="H35" s="28">
        <f t="shared" si="2"/>
        <v>0</v>
      </c>
    </row>
    <row r="36" spans="1:8" ht="15.75">
      <c r="A36" s="15">
        <v>5</v>
      </c>
      <c r="B36" s="16" t="s">
        <v>84</v>
      </c>
      <c r="C36" s="32"/>
      <c r="D36" s="32"/>
      <c r="E36" s="32"/>
      <c r="F36" s="32"/>
      <c r="G36" s="32"/>
      <c r="H36" s="28">
        <f t="shared" si="2"/>
        <v>0</v>
      </c>
    </row>
    <row r="37" spans="1:8" ht="15.75">
      <c r="A37" s="15">
        <v>6</v>
      </c>
      <c r="B37" s="16" t="s">
        <v>83</v>
      </c>
      <c r="C37" s="32"/>
      <c r="D37" s="32"/>
      <c r="E37" s="32"/>
      <c r="F37" s="32"/>
      <c r="G37" s="32"/>
      <c r="H37" s="28">
        <f t="shared" si="2"/>
        <v>0</v>
      </c>
    </row>
    <row r="38" spans="1:8" ht="15.75">
      <c r="A38" s="15">
        <v>7</v>
      </c>
      <c r="B38" s="16" t="s">
        <v>86</v>
      </c>
      <c r="C38" s="32"/>
      <c r="D38" s="32"/>
      <c r="E38" s="32"/>
      <c r="F38" s="32"/>
      <c r="G38" s="32"/>
      <c r="H38" s="28">
        <f t="shared" si="2"/>
        <v>0</v>
      </c>
    </row>
    <row r="39" spans="1:8" ht="15.75">
      <c r="A39" s="15">
        <v>8</v>
      </c>
      <c r="B39" s="16" t="s">
        <v>85</v>
      </c>
      <c r="C39" s="32"/>
      <c r="D39" s="32"/>
      <c r="E39" s="32"/>
      <c r="F39" s="32"/>
      <c r="G39" s="32"/>
      <c r="H39" s="28">
        <f t="shared" si="2"/>
        <v>0</v>
      </c>
    </row>
    <row r="40" spans="1:8" ht="15.75">
      <c r="A40" s="15">
        <v>9</v>
      </c>
      <c r="B40" s="16" t="s">
        <v>88</v>
      </c>
      <c r="C40" s="32"/>
      <c r="D40" s="32"/>
      <c r="E40" s="32"/>
      <c r="F40" s="32"/>
      <c r="G40" s="32"/>
      <c r="H40" s="28">
        <f t="shared" si="2"/>
        <v>0</v>
      </c>
    </row>
    <row r="41" spans="1:8" ht="15.75">
      <c r="A41" s="15">
        <v>10</v>
      </c>
      <c r="B41" s="16" t="s">
        <v>87</v>
      </c>
      <c r="C41" s="32"/>
      <c r="D41" s="32"/>
      <c r="E41" s="32"/>
      <c r="F41" s="32"/>
      <c r="G41" s="32"/>
      <c r="H41" s="28">
        <f>H45</f>
        <v>0</v>
      </c>
    </row>
    <row r="42" spans="1:8" ht="15.75">
      <c r="A42" s="15" t="s">
        <v>6</v>
      </c>
      <c r="B42" s="16"/>
      <c r="C42" s="32"/>
      <c r="D42" s="32"/>
      <c r="E42" s="32"/>
      <c r="F42" s="32"/>
      <c r="G42" s="32"/>
      <c r="H42" s="28">
        <f>SUM(H32:H41)</f>
        <v>0</v>
      </c>
    </row>
    <row r="43" spans="1:8" ht="15.75">
      <c r="A43" s="15"/>
      <c r="B43" s="36" t="s">
        <v>9</v>
      </c>
      <c r="C43" s="38"/>
      <c r="D43" s="38"/>
      <c r="E43" s="38"/>
      <c r="F43" s="38"/>
      <c r="G43" s="38"/>
      <c r="H43" s="28"/>
    </row>
    <row r="44" spans="1:8" ht="15.75">
      <c r="A44" s="15"/>
      <c r="B44" s="36" t="s">
        <v>10</v>
      </c>
      <c r="C44" s="38"/>
      <c r="D44" s="38"/>
      <c r="E44" s="38"/>
      <c r="F44" s="38"/>
      <c r="G44" s="38"/>
      <c r="H44" s="28"/>
    </row>
    <row r="45" spans="1:8" ht="15.75">
      <c r="A45" s="15">
        <v>1</v>
      </c>
      <c r="B45" s="16" t="s">
        <v>89</v>
      </c>
      <c r="C45" s="32"/>
      <c r="D45" s="32"/>
      <c r="E45" s="32"/>
      <c r="F45" s="32"/>
      <c r="G45" s="32"/>
      <c r="H45" s="28">
        <f>SUM(C45+((D45)*2)+((E45)*3)+((F45)*4)+((G45)*5))</f>
        <v>0</v>
      </c>
    </row>
    <row r="46" spans="1:8" ht="15.75">
      <c r="A46" s="12">
        <v>2</v>
      </c>
      <c r="B46" s="16" t="s">
        <v>90</v>
      </c>
      <c r="C46" s="33"/>
      <c r="D46" s="33"/>
      <c r="E46" s="33"/>
      <c r="F46" s="33"/>
      <c r="G46" s="33"/>
      <c r="H46" s="28">
        <f>SUM(C46+((D46)*2)+((E46)*3)+((F46)*4)+((G46)*5))</f>
        <v>0</v>
      </c>
    </row>
    <row r="47" spans="1:8" ht="15.75">
      <c r="A47" s="15">
        <v>3</v>
      </c>
      <c r="B47" s="16" t="s">
        <v>91</v>
      </c>
      <c r="C47" s="32"/>
      <c r="D47" s="32"/>
      <c r="E47" s="32"/>
      <c r="F47" s="32"/>
      <c r="G47" s="32"/>
      <c r="H47" s="28">
        <f t="shared" ref="H47:H54" si="3">SUM(C47+((D47)*2)+((E47)*3)+((F47)*4)+((G47)*5))</f>
        <v>0</v>
      </c>
    </row>
    <row r="48" spans="1:8" ht="15.75">
      <c r="A48" s="15">
        <v>4</v>
      </c>
      <c r="B48" s="16" t="s">
        <v>92</v>
      </c>
      <c r="C48" s="32"/>
      <c r="D48" s="32"/>
      <c r="E48" s="32"/>
      <c r="F48" s="32"/>
      <c r="G48" s="32"/>
      <c r="H48" s="28">
        <f t="shared" si="3"/>
        <v>0</v>
      </c>
    </row>
    <row r="49" spans="1:8" ht="15.75">
      <c r="A49" s="15">
        <v>5</v>
      </c>
      <c r="B49" s="16" t="s">
        <v>93</v>
      </c>
      <c r="C49" s="32"/>
      <c r="D49" s="32"/>
      <c r="E49" s="32"/>
      <c r="F49" s="32"/>
      <c r="G49" s="32"/>
      <c r="H49" s="28">
        <f t="shared" si="3"/>
        <v>0</v>
      </c>
    </row>
    <row r="50" spans="1:8" ht="15.75">
      <c r="A50" s="15">
        <v>6</v>
      </c>
      <c r="B50" s="16" t="s">
        <v>94</v>
      </c>
      <c r="C50" s="32"/>
      <c r="D50" s="32"/>
      <c r="E50" s="32"/>
      <c r="F50" s="32"/>
      <c r="G50" s="32"/>
      <c r="H50" s="28">
        <f t="shared" si="3"/>
        <v>0</v>
      </c>
    </row>
    <row r="51" spans="1:8" ht="15.75">
      <c r="A51" s="12">
        <v>7</v>
      </c>
      <c r="B51" s="16" t="s">
        <v>95</v>
      </c>
      <c r="C51" s="33"/>
      <c r="D51" s="33"/>
      <c r="E51" s="33"/>
      <c r="F51" s="33"/>
      <c r="G51" s="33"/>
      <c r="H51" s="28">
        <f t="shared" si="3"/>
        <v>0</v>
      </c>
    </row>
    <row r="52" spans="1:8" ht="15.75">
      <c r="A52" s="12">
        <v>8</v>
      </c>
      <c r="B52" s="16" t="s">
        <v>96</v>
      </c>
      <c r="C52" s="33"/>
      <c r="D52" s="33"/>
      <c r="E52" s="33"/>
      <c r="F52" s="33"/>
      <c r="G52" s="33"/>
      <c r="H52" s="28">
        <f t="shared" si="3"/>
        <v>0</v>
      </c>
    </row>
    <row r="53" spans="1:8" ht="15.75">
      <c r="A53" s="15">
        <v>9</v>
      </c>
      <c r="B53" s="16" t="s">
        <v>97</v>
      </c>
      <c r="C53" s="32"/>
      <c r="D53" s="32"/>
      <c r="E53" s="32"/>
      <c r="F53" s="32"/>
      <c r="G53" s="32"/>
      <c r="H53" s="28">
        <f t="shared" si="3"/>
        <v>0</v>
      </c>
    </row>
    <row r="54" spans="1:8" ht="15.75">
      <c r="A54" s="15">
        <v>10</v>
      </c>
      <c r="B54" s="16" t="s">
        <v>98</v>
      </c>
      <c r="C54" s="32"/>
      <c r="D54" s="32"/>
      <c r="E54" s="32"/>
      <c r="F54" s="32"/>
      <c r="G54" s="32"/>
      <c r="H54" s="28">
        <f t="shared" si="3"/>
        <v>0</v>
      </c>
    </row>
    <row r="55" spans="1:8" ht="15.75">
      <c r="A55" s="15" t="s">
        <v>6</v>
      </c>
      <c r="B55" s="16"/>
      <c r="C55" s="32"/>
      <c r="D55" s="32"/>
      <c r="E55" s="32"/>
      <c r="F55" s="32"/>
      <c r="G55" s="32"/>
      <c r="H55" s="28">
        <f>SUM(H45:H54)</f>
        <v>0</v>
      </c>
    </row>
    <row r="56" spans="1:8" ht="15.75">
      <c r="A56" s="18"/>
      <c r="B56" s="37" t="s">
        <v>11</v>
      </c>
      <c r="C56" s="40"/>
      <c r="D56" s="40"/>
      <c r="E56" s="40"/>
      <c r="F56" s="40"/>
      <c r="G56" s="40"/>
      <c r="H56" s="28"/>
    </row>
    <row r="57" spans="1:8" ht="15.75">
      <c r="A57" s="18"/>
      <c r="B57" s="37" t="s">
        <v>12</v>
      </c>
      <c r="C57" s="40"/>
      <c r="D57" s="40"/>
      <c r="E57" s="40"/>
      <c r="F57" s="40"/>
      <c r="G57" s="40"/>
      <c r="H57" s="28"/>
    </row>
    <row r="58" spans="1:8" ht="15.75">
      <c r="A58" s="15">
        <v>1</v>
      </c>
      <c r="B58" s="16" t="s">
        <v>99</v>
      </c>
      <c r="C58" s="32"/>
      <c r="D58" s="32"/>
      <c r="E58" s="32"/>
      <c r="F58" s="32"/>
      <c r="G58" s="32"/>
      <c r="H58" s="28">
        <f>SUM(C58+((D58)*2)+((E58)*3)+((F58)*4)+((G58)*5))</f>
        <v>0</v>
      </c>
    </row>
    <row r="59" spans="1:8" ht="15.75">
      <c r="A59" s="15">
        <v>2</v>
      </c>
      <c r="B59" s="16" t="s">
        <v>100</v>
      </c>
      <c r="C59" s="32"/>
      <c r="D59" s="32"/>
      <c r="E59" s="32"/>
      <c r="F59" s="32"/>
      <c r="G59" s="32"/>
      <c r="H59" s="28">
        <f t="shared" ref="H59:H67" si="4">SUM(C59+((D59)*2)+((E59)*3)+((F59)*4)+((G59)*5))</f>
        <v>0</v>
      </c>
    </row>
    <row r="60" spans="1:8" ht="15.75">
      <c r="A60" s="12">
        <v>3</v>
      </c>
      <c r="B60" s="16" t="s">
        <v>101</v>
      </c>
      <c r="C60" s="33"/>
      <c r="D60" s="33"/>
      <c r="E60" s="33"/>
      <c r="F60" s="33"/>
      <c r="G60" s="33"/>
      <c r="H60" s="28">
        <f t="shared" si="4"/>
        <v>0</v>
      </c>
    </row>
    <row r="61" spans="1:8" ht="15.75">
      <c r="A61" s="15">
        <v>4</v>
      </c>
      <c r="B61" s="16" t="s">
        <v>102</v>
      </c>
      <c r="C61" s="32"/>
      <c r="D61" s="32"/>
      <c r="E61" s="32"/>
      <c r="F61" s="32"/>
      <c r="G61" s="32"/>
      <c r="H61" s="28">
        <f t="shared" si="4"/>
        <v>0</v>
      </c>
    </row>
    <row r="62" spans="1:8" ht="15.75">
      <c r="A62" s="15">
        <v>5</v>
      </c>
      <c r="B62" s="16" t="s">
        <v>103</v>
      </c>
      <c r="C62" s="32"/>
      <c r="D62" s="32"/>
      <c r="E62" s="32"/>
      <c r="F62" s="32"/>
      <c r="G62" s="32"/>
      <c r="H62" s="26">
        <f t="shared" si="4"/>
        <v>0</v>
      </c>
    </row>
    <row r="63" spans="1:8" ht="15.75">
      <c r="A63" s="15">
        <v>6</v>
      </c>
      <c r="B63" s="16" t="s">
        <v>104</v>
      </c>
      <c r="C63" s="32"/>
      <c r="D63" s="32"/>
      <c r="E63" s="32"/>
      <c r="F63" s="32"/>
      <c r="G63" s="32"/>
      <c r="H63" s="27">
        <f t="shared" si="4"/>
        <v>0</v>
      </c>
    </row>
    <row r="64" spans="1:8" ht="15.75">
      <c r="A64" s="15">
        <v>7</v>
      </c>
      <c r="B64" s="16" t="s">
        <v>105</v>
      </c>
      <c r="C64" s="32"/>
      <c r="D64" s="32"/>
      <c r="E64" s="32"/>
      <c r="F64" s="32"/>
      <c r="G64" s="32"/>
      <c r="H64" s="28">
        <f t="shared" si="4"/>
        <v>0</v>
      </c>
    </row>
    <row r="65" spans="1:8" ht="15.75">
      <c r="A65" s="15">
        <v>8</v>
      </c>
      <c r="B65" s="16" t="s">
        <v>106</v>
      </c>
      <c r="C65" s="32"/>
      <c r="D65" s="32"/>
      <c r="E65" s="32"/>
      <c r="F65" s="32"/>
      <c r="G65" s="32"/>
      <c r="H65" s="26">
        <f t="shared" si="4"/>
        <v>0</v>
      </c>
    </row>
    <row r="66" spans="1:8" ht="15.75">
      <c r="A66" s="15">
        <v>9</v>
      </c>
      <c r="B66" s="16" t="s">
        <v>107</v>
      </c>
      <c r="C66" s="32"/>
      <c r="D66" s="32"/>
      <c r="E66" s="32"/>
      <c r="F66" s="32"/>
      <c r="G66" s="32"/>
      <c r="H66" s="28">
        <f t="shared" si="4"/>
        <v>0</v>
      </c>
    </row>
    <row r="67" spans="1:8" ht="15.75">
      <c r="A67" s="15">
        <v>10</v>
      </c>
      <c r="B67" s="16" t="s">
        <v>108</v>
      </c>
      <c r="C67" s="32"/>
      <c r="D67" s="32"/>
      <c r="E67" s="32"/>
      <c r="F67" s="32"/>
      <c r="G67" s="32"/>
      <c r="H67" s="28">
        <f t="shared" si="4"/>
        <v>0</v>
      </c>
    </row>
    <row r="68" spans="1:8" ht="15.75">
      <c r="A68" s="15" t="s">
        <v>6</v>
      </c>
      <c r="B68" s="16"/>
      <c r="C68" s="32"/>
      <c r="D68" s="32"/>
      <c r="E68" s="32"/>
      <c r="F68" s="32"/>
      <c r="G68" s="32"/>
      <c r="H68" s="27">
        <f>SUM(H58:H67)</f>
        <v>0</v>
      </c>
    </row>
    <row r="69" spans="1:8" ht="18.75">
      <c r="A69" s="15"/>
      <c r="B69" s="23" t="s">
        <v>1</v>
      </c>
      <c r="C69" s="24">
        <v>1</v>
      </c>
      <c r="D69" s="24">
        <v>2</v>
      </c>
      <c r="E69" s="24">
        <v>3</v>
      </c>
      <c r="F69" s="24">
        <v>4</v>
      </c>
      <c r="G69" s="24">
        <v>5</v>
      </c>
      <c r="H69" s="7"/>
    </row>
    <row r="70" spans="1:8" ht="18.75">
      <c r="A70" s="25"/>
      <c r="B70" s="30" t="s">
        <v>0</v>
      </c>
      <c r="C70" s="31">
        <f>SUM(C19:C68)</f>
        <v>0</v>
      </c>
      <c r="D70" s="31">
        <f>SUM(D19:D68)</f>
        <v>0</v>
      </c>
      <c r="E70" s="31">
        <f>SUM(E19:E68)</f>
        <v>0</v>
      </c>
      <c r="F70" s="31">
        <f>SUM(F17:F68)</f>
        <v>0</v>
      </c>
      <c r="G70" s="31">
        <f>SUM(G17:G68)</f>
        <v>0</v>
      </c>
      <c r="H70" s="7"/>
    </row>
  </sheetData>
  <sheetProtection sheet="1" objects="1" scenarios="1"/>
  <pageMargins left="0.7" right="0.7" top="0.75" bottom="0.75" header="0.3" footer="0.3"/>
  <pageSetup paperSize="9" orientation="landscape" r:id="rId1"/>
  <headerFooter differentFirst="1">
    <oddFooter>&amp;L&amp;F&amp;R&amp;P/&amp;N</oddFooter>
  </headerFooter>
  <rowBreaks count="1" manualBreakCount="1">
    <brk id="5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BN98"/>
  <sheetViews>
    <sheetView topLeftCell="A16" zoomScaleNormal="100" workbookViewId="0">
      <selection activeCell="C6" sqref="C6"/>
    </sheetView>
  </sheetViews>
  <sheetFormatPr defaultRowHeight="15"/>
  <cols>
    <col min="1" max="1" width="4" bestFit="1" customWidth="1"/>
    <col min="2" max="2" width="90.85546875" customWidth="1"/>
    <col min="3" max="6" width="4.5703125" style="1" customWidth="1"/>
    <col min="7" max="7" width="4.42578125" style="1" customWidth="1"/>
    <col min="8" max="8" width="12.140625" style="7" customWidth="1"/>
    <col min="9" max="9" width="9.140625" customWidth="1"/>
    <col min="10" max="10" width="3.42578125" customWidth="1"/>
    <col min="11" max="23" width="2.42578125" customWidth="1"/>
    <col min="24" max="24" width="9.85546875" customWidth="1"/>
    <col min="25" max="26" width="2.42578125" customWidth="1"/>
    <col min="27" max="27" width="19.5703125" customWidth="1"/>
    <col min="28" max="32" width="9.140625" customWidth="1"/>
    <col min="33" max="33" width="8.140625" customWidth="1"/>
    <col min="34" max="34" width="9.85546875" customWidth="1"/>
    <col min="35" max="35" width="15.140625" customWidth="1"/>
    <col min="36" max="36" width="9.5703125" customWidth="1"/>
    <col min="37" max="38" width="9.140625" customWidth="1"/>
    <col min="39" max="42" width="9.7109375" customWidth="1"/>
    <col min="43" max="44" width="9.140625" customWidth="1"/>
    <col min="45" max="47" width="9.5703125" customWidth="1"/>
    <col min="48" max="50" width="9.140625" customWidth="1"/>
    <col min="51" max="56" width="9.7109375" customWidth="1"/>
    <col min="57" max="63" width="9.140625" customWidth="1"/>
  </cols>
  <sheetData>
    <row r="4" spans="1:66" ht="95.25" customHeight="1">
      <c r="A4" s="8"/>
      <c r="B4" s="9" t="s">
        <v>3</v>
      </c>
      <c r="C4" s="10">
        <v>1</v>
      </c>
      <c r="D4" s="10">
        <v>2</v>
      </c>
      <c r="E4" s="10">
        <v>3</v>
      </c>
      <c r="F4" s="10">
        <v>4</v>
      </c>
      <c r="G4" s="10">
        <v>5</v>
      </c>
      <c r="H4" s="11" t="s">
        <v>2</v>
      </c>
      <c r="J4" t="s">
        <v>13</v>
      </c>
      <c r="K4" t="s">
        <v>14</v>
      </c>
      <c r="L4" t="s">
        <v>15</v>
      </c>
      <c r="M4" t="s">
        <v>16</v>
      </c>
      <c r="N4" t="s">
        <v>17</v>
      </c>
      <c r="O4" t="s">
        <v>18</v>
      </c>
      <c r="P4" t="s">
        <v>19</v>
      </c>
      <c r="Q4" t="s">
        <v>20</v>
      </c>
      <c r="R4" t="s">
        <v>21</v>
      </c>
      <c r="S4" t="s">
        <v>22</v>
      </c>
      <c r="T4" t="s">
        <v>23</v>
      </c>
      <c r="U4" t="s">
        <v>24</v>
      </c>
      <c r="V4" t="s">
        <v>25</v>
      </c>
      <c r="W4" t="s">
        <v>26</v>
      </c>
      <c r="X4" t="s">
        <v>27</v>
      </c>
      <c r="Y4" t="s">
        <v>28</v>
      </c>
      <c r="Z4" t="s">
        <v>29</v>
      </c>
      <c r="AA4" t="s">
        <v>30</v>
      </c>
      <c r="AB4" t="s">
        <v>31</v>
      </c>
      <c r="AC4" t="s">
        <v>32</v>
      </c>
      <c r="AD4" t="s">
        <v>33</v>
      </c>
    </row>
    <row r="5" spans="1:66" ht="15.75">
      <c r="A5" s="15"/>
      <c r="B5" s="14" t="s">
        <v>68</v>
      </c>
      <c r="C5" s="20"/>
      <c r="D5" s="20"/>
      <c r="E5" s="20"/>
      <c r="F5" s="20"/>
      <c r="G5" s="20"/>
      <c r="H5" s="13"/>
      <c r="AG5" t="s">
        <v>112</v>
      </c>
      <c r="AM5" t="s">
        <v>34</v>
      </c>
      <c r="AS5" t="s">
        <v>38</v>
      </c>
      <c r="AY5" t="s">
        <v>44</v>
      </c>
      <c r="BF5" t="s">
        <v>54</v>
      </c>
      <c r="BM5" s="6"/>
    </row>
    <row r="6" spans="1:66" ht="15.75">
      <c r="A6" s="15">
        <v>1</v>
      </c>
      <c r="B6" s="16" t="s">
        <v>69</v>
      </c>
      <c r="C6" s="20">
        <f>+'Taste område'!C6</f>
        <v>0</v>
      </c>
      <c r="D6" s="20">
        <f>+'Taste område'!D6</f>
        <v>0</v>
      </c>
      <c r="E6" s="20">
        <f>+'Taste område'!E6</f>
        <v>0</v>
      </c>
      <c r="F6" s="20">
        <f>+'Taste område'!F6</f>
        <v>0</v>
      </c>
      <c r="G6" s="20">
        <f>+'Taste område'!G6</f>
        <v>0</v>
      </c>
      <c r="H6" s="28">
        <f t="shared" ref="H6:H11" si="0">SUM(C6+((D6)*2)+((E6)*3)+((F6)*4)+((G6)*5))</f>
        <v>0</v>
      </c>
      <c r="J6">
        <f>SUM(H6)</f>
        <v>0</v>
      </c>
      <c r="K6">
        <f>SUM(H6)</f>
        <v>0</v>
      </c>
      <c r="L6">
        <f>SUM(H6)</f>
        <v>0</v>
      </c>
      <c r="O6">
        <f>SUM(H6)</f>
        <v>0</v>
      </c>
      <c r="P6">
        <f>SUM(H6)</f>
        <v>0</v>
      </c>
      <c r="S6">
        <f>SUM(H6)</f>
        <v>0</v>
      </c>
      <c r="T6">
        <f>SUM(H6)</f>
        <v>0</v>
      </c>
      <c r="U6">
        <f>SUM(H6)</f>
        <v>0</v>
      </c>
      <c r="W6">
        <f>SUM(H6)</f>
        <v>0</v>
      </c>
      <c r="X6">
        <f>SUM(H6)</f>
        <v>0</v>
      </c>
      <c r="AB6">
        <f>SUM(H6)</f>
        <v>0</v>
      </c>
      <c r="AC6">
        <f>SUM(H6)</f>
        <v>0</v>
      </c>
    </row>
    <row r="7" spans="1:66" ht="15.75">
      <c r="A7" s="15">
        <v>2</v>
      </c>
      <c r="B7" s="16" t="s">
        <v>70</v>
      </c>
      <c r="C7" s="20">
        <f>+'Taste område'!C7</f>
        <v>0</v>
      </c>
      <c r="D7" s="20">
        <f>+'Taste område'!D7</f>
        <v>0</v>
      </c>
      <c r="E7" s="20">
        <f>+'Taste område'!E7</f>
        <v>0</v>
      </c>
      <c r="F7" s="20">
        <f>+'Taste område'!F7</f>
        <v>0</v>
      </c>
      <c r="G7" s="20">
        <f>+'Taste område'!G7</f>
        <v>0</v>
      </c>
      <c r="H7" s="28">
        <f t="shared" si="0"/>
        <v>0</v>
      </c>
      <c r="J7">
        <f t="shared" ref="J7:J15" si="1">SUM(H7)</f>
        <v>0</v>
      </c>
      <c r="K7">
        <f t="shared" ref="K7:K15" si="2">SUM(H7)</f>
        <v>0</v>
      </c>
      <c r="L7">
        <f t="shared" ref="L7:L15" si="3">SUM(H7)</f>
        <v>0</v>
      </c>
      <c r="M7">
        <f t="shared" ref="M7:M15" si="4">SUM(H7)</f>
        <v>0</v>
      </c>
      <c r="N7">
        <f t="shared" ref="N7:N15" si="5">SUM(H7)</f>
        <v>0</v>
      </c>
      <c r="P7">
        <f t="shared" ref="P7:P15" si="6">SUM(H7)</f>
        <v>0</v>
      </c>
      <c r="Q7">
        <f t="shared" ref="Q7:Q13" si="7">SUM(H7)</f>
        <v>0</v>
      </c>
      <c r="R7">
        <f t="shared" ref="R7:R15" si="8">SUM(H7)</f>
        <v>0</v>
      </c>
      <c r="S7">
        <f t="shared" ref="S7:S14" si="9">SUM(H7)</f>
        <v>0</v>
      </c>
      <c r="T7">
        <f t="shared" ref="T7:T15" si="10">SUM(H7)</f>
        <v>0</v>
      </c>
      <c r="W7">
        <f t="shared" ref="W7:W14" si="11">SUM(H7)</f>
        <v>0</v>
      </c>
      <c r="X7">
        <f t="shared" ref="X7:X15" si="12">SUM(H7)</f>
        <v>0</v>
      </c>
      <c r="AA7">
        <f t="shared" ref="AA7:AA15" si="13">SUM(H7)</f>
        <v>0</v>
      </c>
      <c r="AC7">
        <f t="shared" ref="AC7:AC15" si="14">SUM(H7)</f>
        <v>0</v>
      </c>
      <c r="AD7">
        <f t="shared" ref="AD7:AD15" si="15">SUM(H7)</f>
        <v>0</v>
      </c>
      <c r="AG7" t="s">
        <v>30</v>
      </c>
      <c r="AH7" t="s">
        <v>31</v>
      </c>
      <c r="AI7" t="s">
        <v>32</v>
      </c>
      <c r="AJ7" t="s">
        <v>33</v>
      </c>
      <c r="AM7" t="s">
        <v>24</v>
      </c>
      <c r="AN7" t="s">
        <v>25</v>
      </c>
      <c r="AO7" t="s">
        <v>26</v>
      </c>
      <c r="AP7" t="s">
        <v>27</v>
      </c>
      <c r="AS7" t="s">
        <v>39</v>
      </c>
      <c r="AT7" t="s">
        <v>22</v>
      </c>
      <c r="AU7" t="s">
        <v>40</v>
      </c>
      <c r="AY7" t="s">
        <v>45</v>
      </c>
      <c r="AZ7" t="s">
        <v>46</v>
      </c>
      <c r="BA7" t="s">
        <v>47</v>
      </c>
      <c r="BB7" t="s">
        <v>48</v>
      </c>
      <c r="BC7" t="s">
        <v>49</v>
      </c>
      <c r="BD7" t="s">
        <v>50</v>
      </c>
      <c r="BF7" t="s">
        <v>55</v>
      </c>
      <c r="BG7" t="s">
        <v>56</v>
      </c>
      <c r="BN7" s="7"/>
    </row>
    <row r="8" spans="1:66" ht="15.75">
      <c r="A8" s="15">
        <v>3</v>
      </c>
      <c r="B8" s="16" t="s">
        <v>71</v>
      </c>
      <c r="C8" s="20">
        <f>+'Taste område'!C8</f>
        <v>0</v>
      </c>
      <c r="D8" s="20">
        <f>+'Taste område'!D8</f>
        <v>0</v>
      </c>
      <c r="E8" s="20">
        <f>+'Taste område'!E8</f>
        <v>0</v>
      </c>
      <c r="F8" s="20">
        <f>+'Taste område'!F8</f>
        <v>0</v>
      </c>
      <c r="G8" s="20">
        <f>+'Taste område'!G8</f>
        <v>0</v>
      </c>
      <c r="H8" s="28">
        <f t="shared" si="0"/>
        <v>0</v>
      </c>
      <c r="J8">
        <f t="shared" si="1"/>
        <v>0</v>
      </c>
      <c r="K8">
        <f t="shared" si="2"/>
        <v>0</v>
      </c>
      <c r="L8">
        <f t="shared" si="3"/>
        <v>0</v>
      </c>
      <c r="M8">
        <f t="shared" si="4"/>
        <v>0</v>
      </c>
      <c r="N8">
        <f t="shared" si="5"/>
        <v>0</v>
      </c>
      <c r="P8">
        <f t="shared" si="6"/>
        <v>0</v>
      </c>
      <c r="Q8">
        <f t="shared" si="7"/>
        <v>0</v>
      </c>
      <c r="R8">
        <f t="shared" si="8"/>
        <v>0</v>
      </c>
      <c r="S8">
        <f t="shared" si="9"/>
        <v>0</v>
      </c>
      <c r="T8">
        <f t="shared" si="10"/>
        <v>0</v>
      </c>
      <c r="W8">
        <f t="shared" si="11"/>
        <v>0</v>
      </c>
      <c r="X8">
        <f t="shared" si="12"/>
        <v>0</v>
      </c>
      <c r="AA8">
        <f t="shared" si="13"/>
        <v>0</v>
      </c>
      <c r="AC8">
        <f t="shared" si="14"/>
        <v>0</v>
      </c>
      <c r="AD8">
        <f t="shared" si="15"/>
        <v>0</v>
      </c>
      <c r="AG8" s="2">
        <f>SUM(AA29/7)*10</f>
        <v>0</v>
      </c>
      <c r="AH8" s="2">
        <f>SUM(AB29/7)*10</f>
        <v>0</v>
      </c>
      <c r="AI8" s="2">
        <f>SUM(AC29/8)*10</f>
        <v>0</v>
      </c>
      <c r="AJ8" s="2">
        <f>SUM(AD29/4)*10</f>
        <v>0</v>
      </c>
      <c r="AK8" s="2"/>
      <c r="AM8" s="2">
        <f>SUM(U29/5)*10</f>
        <v>0</v>
      </c>
      <c r="AN8" s="2">
        <f>SUM(V29/5)*10</f>
        <v>0</v>
      </c>
      <c r="AO8" s="2">
        <f>SUM(W29/9)*10</f>
        <v>0</v>
      </c>
      <c r="AP8" s="2">
        <f>SUM(X29/7)*10</f>
        <v>0</v>
      </c>
      <c r="AS8" s="2">
        <f>SUM(R29/2)*10</f>
        <v>0</v>
      </c>
      <c r="AT8" s="2">
        <f>SUM(S29/2)*10</f>
        <v>0</v>
      </c>
      <c r="AU8" s="2">
        <f>SUM(T29/10)*10</f>
        <v>0</v>
      </c>
      <c r="AY8" s="2">
        <f>SUM(L29/8)*10</f>
        <v>0</v>
      </c>
      <c r="AZ8" s="2">
        <f>SUM(M29/9)*10</f>
        <v>0</v>
      </c>
      <c r="BA8" s="2">
        <f>SUM(N29/6)*10</f>
        <v>0</v>
      </c>
      <c r="BB8" s="2">
        <f>SUM(O29/2)*10</f>
        <v>0</v>
      </c>
      <c r="BC8" s="2">
        <f>SUM(P29/8)*10</f>
        <v>0</v>
      </c>
      <c r="BD8" s="2">
        <f>SUM(Q29/4)*10</f>
        <v>0</v>
      </c>
      <c r="BF8" s="4">
        <f>SUM((J16+J29+J42+J55)/26)*10</f>
        <v>0</v>
      </c>
      <c r="BG8" s="5">
        <f>SUM((K16+K29+K42+K55)/36)*10</f>
        <v>0</v>
      </c>
    </row>
    <row r="9" spans="1:66" ht="15.75">
      <c r="A9" s="15">
        <v>4</v>
      </c>
      <c r="B9" s="16" t="s">
        <v>72</v>
      </c>
      <c r="C9" s="20">
        <f>+'Taste område'!C9</f>
        <v>0</v>
      </c>
      <c r="D9" s="20">
        <f>+'Taste område'!D9</f>
        <v>0</v>
      </c>
      <c r="E9" s="20">
        <f>+'Taste område'!E9</f>
        <v>0</v>
      </c>
      <c r="F9" s="20">
        <f>+'Taste område'!F9</f>
        <v>0</v>
      </c>
      <c r="G9" s="20">
        <f>+'Taste område'!G9</f>
        <v>0</v>
      </c>
      <c r="H9" s="28">
        <f t="shared" si="0"/>
        <v>0</v>
      </c>
      <c r="J9">
        <f t="shared" si="1"/>
        <v>0</v>
      </c>
      <c r="K9">
        <f t="shared" si="2"/>
        <v>0</v>
      </c>
      <c r="L9">
        <f t="shared" si="3"/>
        <v>0</v>
      </c>
      <c r="M9">
        <f t="shared" si="4"/>
        <v>0</v>
      </c>
      <c r="N9">
        <f t="shared" si="5"/>
        <v>0</v>
      </c>
      <c r="O9">
        <f t="shared" ref="O9:O15" si="16">SUM(H9)</f>
        <v>0</v>
      </c>
      <c r="P9">
        <f t="shared" si="6"/>
        <v>0</v>
      </c>
      <c r="Q9">
        <f t="shared" si="7"/>
        <v>0</v>
      </c>
      <c r="R9">
        <f t="shared" si="8"/>
        <v>0</v>
      </c>
      <c r="S9">
        <f t="shared" si="9"/>
        <v>0</v>
      </c>
      <c r="T9">
        <f t="shared" si="10"/>
        <v>0</v>
      </c>
      <c r="U9">
        <f t="shared" ref="U9:U15" si="17">SUM(H9)</f>
        <v>0</v>
      </c>
      <c r="V9">
        <f t="shared" ref="V9:V14" si="18">SUM(H9)</f>
        <v>0</v>
      </c>
      <c r="W9">
        <f t="shared" si="11"/>
        <v>0</v>
      </c>
      <c r="X9">
        <f t="shared" si="12"/>
        <v>0</v>
      </c>
      <c r="Y9">
        <f t="shared" ref="Y9" si="19">SUM(H9)</f>
        <v>0</v>
      </c>
      <c r="Z9">
        <f t="shared" ref="Z9" si="20">SUM(H9)</f>
        <v>0</v>
      </c>
      <c r="AA9">
        <f t="shared" si="13"/>
        <v>0</v>
      </c>
      <c r="AB9">
        <f t="shared" ref="AB9:AB15" si="21">SUM(H9)</f>
        <v>0</v>
      </c>
      <c r="AC9">
        <f t="shared" si="14"/>
        <v>0</v>
      </c>
    </row>
    <row r="10" spans="1:66" ht="15.75">
      <c r="A10" s="15">
        <v>5</v>
      </c>
      <c r="B10" s="16" t="s">
        <v>73</v>
      </c>
      <c r="C10" s="20">
        <f>+'Taste område'!C9</f>
        <v>0</v>
      </c>
      <c r="D10" s="20">
        <f>+'Taste område'!D10</f>
        <v>0</v>
      </c>
      <c r="E10" s="20">
        <f>+'Taste område'!E10</f>
        <v>0</v>
      </c>
      <c r="F10" s="20">
        <f>+'Taste område'!F10</f>
        <v>0</v>
      </c>
      <c r="G10" s="20">
        <f>+'Taste område'!G10</f>
        <v>0</v>
      </c>
      <c r="H10" s="28">
        <f t="shared" si="0"/>
        <v>0</v>
      </c>
      <c r="J10">
        <f t="shared" si="1"/>
        <v>0</v>
      </c>
      <c r="M10">
        <f t="shared" si="4"/>
        <v>0</v>
      </c>
      <c r="P10">
        <f t="shared" si="6"/>
        <v>0</v>
      </c>
      <c r="Q10">
        <f t="shared" si="7"/>
        <v>0</v>
      </c>
      <c r="R10">
        <f t="shared" si="8"/>
        <v>0</v>
      </c>
      <c r="T10">
        <f t="shared" si="10"/>
        <v>0</v>
      </c>
      <c r="W10">
        <f t="shared" si="11"/>
        <v>0</v>
      </c>
      <c r="X10">
        <f t="shared" si="12"/>
        <v>0</v>
      </c>
      <c r="AA10">
        <f t="shared" si="13"/>
        <v>0</v>
      </c>
      <c r="AC10">
        <f t="shared" si="14"/>
        <v>0</v>
      </c>
    </row>
    <row r="11" spans="1:66" ht="15.75">
      <c r="A11" s="15">
        <v>6</v>
      </c>
      <c r="B11" s="16" t="s">
        <v>74</v>
      </c>
      <c r="C11" s="20">
        <f>+'Taste område'!C11</f>
        <v>0</v>
      </c>
      <c r="D11" s="20">
        <f>+'Taste område'!D11</f>
        <v>0</v>
      </c>
      <c r="E11" s="20">
        <f>+'Taste område'!E11</f>
        <v>0</v>
      </c>
      <c r="F11" s="20">
        <f>+'Taste område'!F11</f>
        <v>0</v>
      </c>
      <c r="G11" s="20">
        <f>+'Taste område'!G11</f>
        <v>0</v>
      </c>
      <c r="H11" s="28">
        <f t="shared" si="0"/>
        <v>0</v>
      </c>
      <c r="J11">
        <f t="shared" si="1"/>
        <v>0</v>
      </c>
      <c r="K11">
        <f t="shared" si="2"/>
        <v>0</v>
      </c>
      <c r="L11">
        <f t="shared" si="3"/>
        <v>0</v>
      </c>
      <c r="M11">
        <f t="shared" si="4"/>
        <v>0</v>
      </c>
      <c r="P11">
        <f t="shared" si="6"/>
        <v>0</v>
      </c>
      <c r="Q11">
        <f t="shared" si="7"/>
        <v>0</v>
      </c>
      <c r="T11">
        <f t="shared" si="10"/>
        <v>0</v>
      </c>
      <c r="U11">
        <f t="shared" si="17"/>
        <v>0</v>
      </c>
      <c r="W11">
        <f t="shared" si="11"/>
        <v>0</v>
      </c>
      <c r="X11">
        <f t="shared" si="12"/>
        <v>0</v>
      </c>
      <c r="AA11">
        <f t="shared" si="13"/>
        <v>0</v>
      </c>
      <c r="AC11">
        <f t="shared" si="14"/>
        <v>0</v>
      </c>
    </row>
    <row r="12" spans="1:66" ht="15.75">
      <c r="A12" s="15">
        <v>7</v>
      </c>
      <c r="B12" s="16" t="s">
        <v>75</v>
      </c>
      <c r="C12" s="20">
        <f>+'Taste område'!C12</f>
        <v>0</v>
      </c>
      <c r="D12" s="20">
        <f>+'Taste område'!D12</f>
        <v>0</v>
      </c>
      <c r="E12" s="20">
        <f>+'Taste område'!E12</f>
        <v>0</v>
      </c>
      <c r="F12" s="20">
        <f>+'Taste område'!F12</f>
        <v>0</v>
      </c>
      <c r="G12" s="20">
        <f>+'Taste område'!G12</f>
        <v>0</v>
      </c>
      <c r="H12" s="28">
        <f>SUM(C11+((D11)*2)+((E11)*3)+((F11)*4)+((G11)*5))</f>
        <v>0</v>
      </c>
      <c r="J12">
        <f t="shared" si="1"/>
        <v>0</v>
      </c>
      <c r="K12">
        <f t="shared" si="2"/>
        <v>0</v>
      </c>
      <c r="N12">
        <f t="shared" si="5"/>
        <v>0</v>
      </c>
      <c r="P12">
        <f t="shared" si="6"/>
        <v>0</v>
      </c>
      <c r="T12">
        <f t="shared" si="10"/>
        <v>0</v>
      </c>
      <c r="V12">
        <f t="shared" si="18"/>
        <v>0</v>
      </c>
      <c r="W12">
        <f t="shared" si="11"/>
        <v>0</v>
      </c>
      <c r="X12">
        <f t="shared" si="12"/>
        <v>0</v>
      </c>
      <c r="AA12">
        <f t="shared" si="13"/>
        <v>0</v>
      </c>
      <c r="AC12">
        <f t="shared" si="14"/>
        <v>0</v>
      </c>
    </row>
    <row r="13" spans="1:66" ht="15.75">
      <c r="A13" s="15">
        <v>8</v>
      </c>
      <c r="B13" s="16" t="s">
        <v>76</v>
      </c>
      <c r="C13" s="20">
        <f>+'Taste område'!C13</f>
        <v>0</v>
      </c>
      <c r="D13" s="20">
        <f>+'Taste område'!D13</f>
        <v>0</v>
      </c>
      <c r="E13" s="20">
        <f>+'Taste område'!E13</f>
        <v>0</v>
      </c>
      <c r="F13" s="20">
        <f>+'Taste område'!F13</f>
        <v>0</v>
      </c>
      <c r="G13" s="20">
        <f>+'Taste område'!G13</f>
        <v>0</v>
      </c>
      <c r="H13" s="28">
        <f>SUM(C12+((D12)*2)+((E12)*3)+((F12)*4)+((G12)*5))</f>
        <v>0</v>
      </c>
      <c r="J13">
        <f t="shared" si="1"/>
        <v>0</v>
      </c>
      <c r="K13">
        <f t="shared" si="2"/>
        <v>0</v>
      </c>
      <c r="L13">
        <f t="shared" si="3"/>
        <v>0</v>
      </c>
      <c r="M13">
        <f t="shared" si="4"/>
        <v>0</v>
      </c>
      <c r="N13">
        <f t="shared" si="5"/>
        <v>0</v>
      </c>
      <c r="P13">
        <f t="shared" si="6"/>
        <v>0</v>
      </c>
      <c r="Q13">
        <f t="shared" si="7"/>
        <v>0</v>
      </c>
      <c r="T13">
        <f t="shared" si="10"/>
        <v>0</v>
      </c>
      <c r="U13">
        <f t="shared" si="17"/>
        <v>0</v>
      </c>
      <c r="V13">
        <f t="shared" si="18"/>
        <v>0</v>
      </c>
      <c r="W13">
        <f t="shared" si="11"/>
        <v>0</v>
      </c>
      <c r="X13">
        <f t="shared" si="12"/>
        <v>0</v>
      </c>
      <c r="AA13">
        <f t="shared" si="13"/>
        <v>0</v>
      </c>
      <c r="AC13">
        <f t="shared" si="14"/>
        <v>0</v>
      </c>
      <c r="AD13">
        <f t="shared" si="15"/>
        <v>0</v>
      </c>
    </row>
    <row r="14" spans="1:66" ht="15.75">
      <c r="A14" s="15">
        <v>9</v>
      </c>
      <c r="B14" s="16" t="s">
        <v>77</v>
      </c>
      <c r="C14" s="20">
        <f>+'Taste område'!C14</f>
        <v>0</v>
      </c>
      <c r="D14" s="20">
        <f>+'Taste område'!D14</f>
        <v>0</v>
      </c>
      <c r="E14" s="20">
        <f>+'Taste område'!E14</f>
        <v>0</v>
      </c>
      <c r="F14" s="20">
        <f>+'Taste område'!F14</f>
        <v>0</v>
      </c>
      <c r="G14" s="20">
        <f>+'Taste område'!G14</f>
        <v>0</v>
      </c>
      <c r="H14" s="28">
        <f>SUM(C13+((D13)*2)+((E13)*3)+((F13)*4)+((G13)*5))</f>
        <v>0</v>
      </c>
      <c r="K14">
        <f t="shared" si="2"/>
        <v>0</v>
      </c>
      <c r="L14">
        <f t="shared" si="3"/>
        <v>0</v>
      </c>
      <c r="M14">
        <f t="shared" si="4"/>
        <v>0</v>
      </c>
      <c r="N14">
        <f t="shared" si="5"/>
        <v>0</v>
      </c>
      <c r="O14">
        <f t="shared" si="16"/>
        <v>0</v>
      </c>
      <c r="P14">
        <f t="shared" si="6"/>
        <v>0</v>
      </c>
      <c r="S14">
        <f t="shared" si="9"/>
        <v>0</v>
      </c>
      <c r="T14">
        <f t="shared" si="10"/>
        <v>0</v>
      </c>
      <c r="U14">
        <f t="shared" si="17"/>
        <v>0</v>
      </c>
      <c r="V14">
        <f t="shared" si="18"/>
        <v>0</v>
      </c>
      <c r="W14">
        <f t="shared" si="11"/>
        <v>0</v>
      </c>
      <c r="X14">
        <f t="shared" si="12"/>
        <v>0</v>
      </c>
      <c r="AB14">
        <f t="shared" si="21"/>
        <v>0</v>
      </c>
      <c r="AC14">
        <f t="shared" si="14"/>
        <v>0</v>
      </c>
      <c r="AD14">
        <f t="shared" si="15"/>
        <v>0</v>
      </c>
    </row>
    <row r="15" spans="1:66" ht="15.75">
      <c r="A15" s="15">
        <v>10</v>
      </c>
      <c r="B15" s="16" t="s">
        <v>78</v>
      </c>
      <c r="C15" s="20">
        <f>+'Taste område'!C15</f>
        <v>0</v>
      </c>
      <c r="D15" s="20">
        <f>+'Taste område'!D15</f>
        <v>0</v>
      </c>
      <c r="E15" s="20">
        <f>+'Taste område'!E15</f>
        <v>0</v>
      </c>
      <c r="F15" s="20">
        <f>+'Taste område'!F15</f>
        <v>0</v>
      </c>
      <c r="G15" s="20">
        <f>+'Taste område'!G15</f>
        <v>0</v>
      </c>
      <c r="H15" s="27">
        <f>SUM(C15+((D15)*2)+((E15)*3)+((F15)*4)+((G15)*5))</f>
        <v>0</v>
      </c>
      <c r="J15">
        <f t="shared" si="1"/>
        <v>0</v>
      </c>
      <c r="K15">
        <f t="shared" si="2"/>
        <v>0</v>
      </c>
      <c r="L15">
        <f t="shared" si="3"/>
        <v>0</v>
      </c>
      <c r="M15">
        <f t="shared" si="4"/>
        <v>0</v>
      </c>
      <c r="N15">
        <f t="shared" si="5"/>
        <v>0</v>
      </c>
      <c r="O15">
        <f t="shared" si="16"/>
        <v>0</v>
      </c>
      <c r="P15">
        <f t="shared" si="6"/>
        <v>0</v>
      </c>
      <c r="R15">
        <f t="shared" si="8"/>
        <v>0</v>
      </c>
      <c r="T15">
        <f t="shared" si="10"/>
        <v>0</v>
      </c>
      <c r="U15">
        <f t="shared" si="17"/>
        <v>0</v>
      </c>
      <c r="X15">
        <f t="shared" si="12"/>
        <v>0</v>
      </c>
      <c r="AA15">
        <f t="shared" si="13"/>
        <v>0</v>
      </c>
      <c r="AB15">
        <f t="shared" si="21"/>
        <v>0</v>
      </c>
      <c r="AC15">
        <f t="shared" si="14"/>
        <v>0</v>
      </c>
      <c r="AD15">
        <f t="shared" si="15"/>
        <v>0</v>
      </c>
    </row>
    <row r="16" spans="1:66" ht="15.75">
      <c r="A16" s="15" t="s">
        <v>6</v>
      </c>
      <c r="B16" s="16"/>
      <c r="C16" s="20"/>
      <c r="D16" s="20"/>
      <c r="E16" s="20"/>
      <c r="F16" s="20"/>
      <c r="G16" s="20"/>
      <c r="H16" s="26">
        <f>SUM(H6:H15)</f>
        <v>0</v>
      </c>
      <c r="I16">
        <f t="shared" ref="I16:AD16" si="22">SUM(I6:I15)</f>
        <v>0</v>
      </c>
      <c r="J16">
        <f t="shared" si="22"/>
        <v>0</v>
      </c>
      <c r="K16">
        <f t="shared" si="22"/>
        <v>0</v>
      </c>
      <c r="L16">
        <f t="shared" si="22"/>
        <v>0</v>
      </c>
      <c r="M16">
        <f t="shared" si="22"/>
        <v>0</v>
      </c>
      <c r="N16">
        <f t="shared" si="22"/>
        <v>0</v>
      </c>
      <c r="O16">
        <f t="shared" si="22"/>
        <v>0</v>
      </c>
      <c r="P16">
        <f t="shared" si="22"/>
        <v>0</v>
      </c>
      <c r="Q16">
        <f t="shared" si="22"/>
        <v>0</v>
      </c>
      <c r="R16">
        <f t="shared" si="22"/>
        <v>0</v>
      </c>
      <c r="S16">
        <f t="shared" si="22"/>
        <v>0</v>
      </c>
      <c r="T16">
        <f t="shared" si="22"/>
        <v>0</v>
      </c>
      <c r="U16">
        <f t="shared" si="22"/>
        <v>0</v>
      </c>
      <c r="V16">
        <f t="shared" si="22"/>
        <v>0</v>
      </c>
      <c r="W16">
        <f t="shared" si="22"/>
        <v>0</v>
      </c>
      <c r="X16">
        <f t="shared" si="22"/>
        <v>0</v>
      </c>
      <c r="Y16">
        <f t="shared" si="22"/>
        <v>0</v>
      </c>
      <c r="Z16">
        <f t="shared" si="22"/>
        <v>0</v>
      </c>
      <c r="AA16">
        <f t="shared" si="22"/>
        <v>0</v>
      </c>
      <c r="AB16">
        <f t="shared" si="22"/>
        <v>0</v>
      </c>
      <c r="AC16">
        <f t="shared" si="22"/>
        <v>0</v>
      </c>
      <c r="AD16">
        <f t="shared" si="22"/>
        <v>0</v>
      </c>
    </row>
    <row r="17" spans="1:56" ht="15.75">
      <c r="A17" s="12"/>
      <c r="B17" s="29" t="s">
        <v>4</v>
      </c>
      <c r="C17" s="20"/>
      <c r="D17" s="20"/>
      <c r="E17" s="20"/>
      <c r="F17" s="20"/>
      <c r="G17" s="20"/>
      <c r="H17" s="13"/>
    </row>
    <row r="18" spans="1:56" ht="15.75">
      <c r="A18" s="12"/>
      <c r="B18" s="14" t="s">
        <v>5</v>
      </c>
      <c r="C18" s="21"/>
      <c r="D18" s="21"/>
      <c r="E18" s="21"/>
      <c r="F18" s="21"/>
      <c r="G18" s="21"/>
      <c r="H18" s="22"/>
    </row>
    <row r="19" spans="1:56" ht="15.75">
      <c r="A19" s="15">
        <v>1</v>
      </c>
      <c r="B19" s="16" t="s">
        <v>65</v>
      </c>
      <c r="C19" s="20">
        <f>+'Taste område'!C19</f>
        <v>0</v>
      </c>
      <c r="D19" s="20">
        <f>+'Taste område'!D19</f>
        <v>0</v>
      </c>
      <c r="E19" s="20">
        <f>+'Taste område'!E19</f>
        <v>0</v>
      </c>
      <c r="F19" s="20">
        <f>+'Taste område'!F19</f>
        <v>0</v>
      </c>
      <c r="G19" s="20">
        <f>+'Taste område'!G19</f>
        <v>0</v>
      </c>
      <c r="H19" s="28">
        <f t="shared" ref="H19:H28" si="23">SUM(C19+((D19)*2)+((E19)*3)+((F19)*4)+((G19)*5))</f>
        <v>0</v>
      </c>
      <c r="J19">
        <f>SUM(H19)</f>
        <v>0</v>
      </c>
      <c r="L19">
        <f>SUM(H19)</f>
        <v>0</v>
      </c>
      <c r="M19">
        <f>SUM(H19)</f>
        <v>0</v>
      </c>
      <c r="N19">
        <f>SUM(H19)</f>
        <v>0</v>
      </c>
      <c r="Q19">
        <f>SUM(H19)</f>
        <v>0</v>
      </c>
      <c r="T19">
        <f t="shared" ref="T19:T28" si="24">SUM(H19)</f>
        <v>0</v>
      </c>
      <c r="V19">
        <f>SUM(H19)</f>
        <v>0</v>
      </c>
      <c r="W19">
        <f>SUM(H19)</f>
        <v>0</v>
      </c>
      <c r="X19">
        <f>SUM(H19)</f>
        <v>0</v>
      </c>
      <c r="AA19">
        <f t="shared" ref="AA19:AA24" si="25">SUM(H19)</f>
        <v>0</v>
      </c>
      <c r="AB19">
        <f>SUM(H19)</f>
        <v>0</v>
      </c>
      <c r="AC19">
        <f>SUM(H19)</f>
        <v>0</v>
      </c>
    </row>
    <row r="20" spans="1:56" ht="15.75">
      <c r="A20" s="15">
        <v>2</v>
      </c>
      <c r="B20" s="16" t="s">
        <v>66</v>
      </c>
      <c r="C20" s="20">
        <f>+'Taste område'!C20</f>
        <v>0</v>
      </c>
      <c r="D20" s="20">
        <f>+'Taste område'!D20</f>
        <v>0</v>
      </c>
      <c r="E20" s="20">
        <f>+'Taste område'!E20</f>
        <v>0</v>
      </c>
      <c r="F20" s="20">
        <f>+'Taste område'!F20</f>
        <v>0</v>
      </c>
      <c r="G20" s="20">
        <f>+'Taste område'!G20</f>
        <v>0</v>
      </c>
      <c r="H20" s="28">
        <f t="shared" si="23"/>
        <v>0</v>
      </c>
      <c r="J20">
        <f>SUM(H20)</f>
        <v>0</v>
      </c>
      <c r="K20">
        <f t="shared" ref="K20:K28" si="26">SUM(H20)</f>
        <v>0</v>
      </c>
      <c r="L20">
        <f>SUM(H20)</f>
        <v>0</v>
      </c>
      <c r="M20">
        <f>SUM(H20)</f>
        <v>0</v>
      </c>
      <c r="P20">
        <f>SUM(H20)</f>
        <v>0</v>
      </c>
      <c r="Q20">
        <f>SUM(H20)</f>
        <v>0</v>
      </c>
      <c r="T20">
        <f t="shared" si="24"/>
        <v>0</v>
      </c>
      <c r="W20">
        <f>SUM(H20)</f>
        <v>0</v>
      </c>
      <c r="X20">
        <f>SUM(H20)</f>
        <v>0</v>
      </c>
      <c r="AA20">
        <f t="shared" si="25"/>
        <v>0</v>
      </c>
      <c r="AB20">
        <f>SUM(H20)</f>
        <v>0</v>
      </c>
      <c r="AC20">
        <f>SUM(H20)</f>
        <v>0</v>
      </c>
    </row>
    <row r="21" spans="1:56" ht="15.75">
      <c r="A21" s="15">
        <v>3</v>
      </c>
      <c r="B21" s="16" t="s">
        <v>57</v>
      </c>
      <c r="C21" s="20">
        <f>+'Taste område'!C21</f>
        <v>0</v>
      </c>
      <c r="D21" s="20">
        <f>+'Taste område'!D21</f>
        <v>0</v>
      </c>
      <c r="E21" s="20">
        <f>+'Taste område'!E21</f>
        <v>0</v>
      </c>
      <c r="F21" s="20">
        <f>+'Taste område'!F21</f>
        <v>0</v>
      </c>
      <c r="G21" s="20">
        <f>+'Taste område'!G21</f>
        <v>0</v>
      </c>
      <c r="H21" s="28">
        <f t="shared" si="23"/>
        <v>0</v>
      </c>
      <c r="J21">
        <f>SUM(H21)</f>
        <v>0</v>
      </c>
      <c r="K21">
        <f t="shared" si="26"/>
        <v>0</v>
      </c>
      <c r="M21">
        <f>SUM(H21)</f>
        <v>0</v>
      </c>
      <c r="N21">
        <f>SUM(H21)</f>
        <v>0</v>
      </c>
      <c r="P21">
        <f>SUM(H21)</f>
        <v>0</v>
      </c>
      <c r="R21">
        <f>SUM(H21)</f>
        <v>0</v>
      </c>
      <c r="T21">
        <f t="shared" si="24"/>
        <v>0</v>
      </c>
      <c r="U21">
        <f>SUM(H21)</f>
        <v>0</v>
      </c>
      <c r="V21">
        <f>SUM(H21)</f>
        <v>0</v>
      </c>
      <c r="X21">
        <f>SUM(H21)</f>
        <v>0</v>
      </c>
      <c r="AA21">
        <f t="shared" si="25"/>
        <v>0</v>
      </c>
      <c r="AB21">
        <f>SUM(H21)</f>
        <v>0</v>
      </c>
      <c r="AD21">
        <f>SUM(H21)</f>
        <v>0</v>
      </c>
      <c r="AG21" t="s">
        <v>113</v>
      </c>
      <c r="AM21" t="s">
        <v>35</v>
      </c>
      <c r="AS21" t="s">
        <v>41</v>
      </c>
      <c r="AY21" t="s">
        <v>53</v>
      </c>
    </row>
    <row r="22" spans="1:56" ht="15.75">
      <c r="A22" s="15">
        <v>4</v>
      </c>
      <c r="B22" s="16" t="s">
        <v>58</v>
      </c>
      <c r="C22" s="20">
        <f>+'Taste område'!C22</f>
        <v>0</v>
      </c>
      <c r="D22" s="20">
        <f>+'Taste område'!D22</f>
        <v>0</v>
      </c>
      <c r="E22" s="20">
        <f>+'Taste område'!E22</f>
        <v>0</v>
      </c>
      <c r="F22" s="20">
        <f>+'Taste område'!F22</f>
        <v>0</v>
      </c>
      <c r="G22" s="20">
        <f>+'Taste område'!G22</f>
        <v>0</v>
      </c>
      <c r="H22" s="28">
        <f t="shared" si="23"/>
        <v>0</v>
      </c>
      <c r="K22">
        <f t="shared" si="26"/>
        <v>0</v>
      </c>
      <c r="L22">
        <f>SUM(H22)</f>
        <v>0</v>
      </c>
      <c r="M22">
        <f>SUM(H22)</f>
        <v>0</v>
      </c>
      <c r="P22">
        <f>SUM(H22)</f>
        <v>0</v>
      </c>
      <c r="T22">
        <f t="shared" si="24"/>
        <v>0</v>
      </c>
      <c r="W22">
        <f t="shared" ref="W22:W28" si="27">SUM(H22)</f>
        <v>0</v>
      </c>
      <c r="X22">
        <f>SUM(H22)</f>
        <v>0</v>
      </c>
      <c r="AA22">
        <f t="shared" si="25"/>
        <v>0</v>
      </c>
      <c r="AC22">
        <f>SUM(H22)</f>
        <v>0</v>
      </c>
      <c r="AG22" t="s">
        <v>30</v>
      </c>
      <c r="AH22" t="s">
        <v>31</v>
      </c>
      <c r="AI22" t="s">
        <v>32</v>
      </c>
      <c r="AJ22" t="s">
        <v>33</v>
      </c>
      <c r="AM22" t="s">
        <v>24</v>
      </c>
      <c r="AN22" t="s">
        <v>25</v>
      </c>
      <c r="AO22" t="s">
        <v>26</v>
      </c>
      <c r="AP22" t="s">
        <v>27</v>
      </c>
      <c r="AS22" t="s">
        <v>39</v>
      </c>
      <c r="AT22" t="s">
        <v>22</v>
      </c>
      <c r="AU22" t="s">
        <v>40</v>
      </c>
      <c r="AY22" t="s">
        <v>45</v>
      </c>
      <c r="AZ22" t="s">
        <v>46</v>
      </c>
      <c r="BA22" t="s">
        <v>47</v>
      </c>
      <c r="BB22" t="s">
        <v>48</v>
      </c>
      <c r="BC22" t="s">
        <v>49</v>
      </c>
      <c r="BD22" t="s">
        <v>50</v>
      </c>
    </row>
    <row r="23" spans="1:56" ht="15.75">
      <c r="A23" s="15">
        <v>5</v>
      </c>
      <c r="B23" s="16" t="s">
        <v>59</v>
      </c>
      <c r="C23" s="20">
        <f>+'Taste område'!C23</f>
        <v>0</v>
      </c>
      <c r="D23" s="20">
        <f>+'Taste område'!D23</f>
        <v>0</v>
      </c>
      <c r="E23" s="20">
        <f>+'Taste område'!E23</f>
        <v>0</v>
      </c>
      <c r="F23" s="20">
        <f>+'Taste område'!F23</f>
        <v>0</v>
      </c>
      <c r="G23" s="20">
        <f>+'Taste område'!G23</f>
        <v>0</v>
      </c>
      <c r="H23" s="28">
        <f t="shared" si="23"/>
        <v>0</v>
      </c>
      <c r="J23" t="s">
        <v>67</v>
      </c>
      <c r="K23">
        <f t="shared" si="26"/>
        <v>0</v>
      </c>
      <c r="L23">
        <f>SUM(H23)</f>
        <v>0</v>
      </c>
      <c r="M23">
        <f>SUM(H23)</f>
        <v>0</v>
      </c>
      <c r="N23">
        <f>SUM(H23)</f>
        <v>0</v>
      </c>
      <c r="P23">
        <f>SUM(H23)</f>
        <v>0</v>
      </c>
      <c r="R23">
        <f>SUM(H23)</f>
        <v>0</v>
      </c>
      <c r="T23">
        <f t="shared" si="24"/>
        <v>0</v>
      </c>
      <c r="U23">
        <f>SUM(H23)</f>
        <v>0</v>
      </c>
      <c r="V23">
        <f>SUM(H23)</f>
        <v>0</v>
      </c>
      <c r="W23">
        <f t="shared" si="27"/>
        <v>0</v>
      </c>
      <c r="AA23">
        <f t="shared" si="25"/>
        <v>0</v>
      </c>
      <c r="AC23">
        <f>SUM(H23)</f>
        <v>0</v>
      </c>
      <c r="AD23">
        <f>SUM(H23)</f>
        <v>0</v>
      </c>
      <c r="AG23" s="2">
        <f>SUM(AA42/3)*10</f>
        <v>0</v>
      </c>
      <c r="AH23" s="2">
        <f>SUM(AB42/10)*10</f>
        <v>0</v>
      </c>
      <c r="AI23" s="2">
        <f>SUM(AC42/9)*10</f>
        <v>0</v>
      </c>
      <c r="AJ23" s="3">
        <f>SUM(AD42/7)*10</f>
        <v>0</v>
      </c>
      <c r="AM23" s="2">
        <f>SUM(U42/6)*10</f>
        <v>0</v>
      </c>
      <c r="AN23" s="2">
        <f>SUM(V42/4)*10</f>
        <v>0</v>
      </c>
      <c r="AO23" s="2">
        <f>SUM(W42/6)*10</f>
        <v>0</v>
      </c>
      <c r="AP23" s="2">
        <f>SUM(X42/4)*10</f>
        <v>0</v>
      </c>
      <c r="AS23" s="2">
        <f>SUM(R42/10)*10</f>
        <v>0</v>
      </c>
      <c r="AT23" s="2">
        <f>SUM(S42/10)*10</f>
        <v>0</v>
      </c>
      <c r="AU23" s="2">
        <f>SUM(T42/10)*10</f>
        <v>0</v>
      </c>
      <c r="AV23" s="2"/>
      <c r="AY23" s="2">
        <f>SUM(L42/8)*10</f>
        <v>0</v>
      </c>
      <c r="AZ23" s="2">
        <f>SUM(M42/8)*10</f>
        <v>0</v>
      </c>
      <c r="BA23" s="2">
        <f>SUM(N42/4)*10</f>
        <v>0</v>
      </c>
      <c r="BB23" s="2">
        <f>SUM(O42/9)*10</f>
        <v>0</v>
      </c>
      <c r="BC23" s="2">
        <f>SUM(P42/7)*10</f>
        <v>0</v>
      </c>
      <c r="BD23" s="2">
        <f>SUM(Q42/2)*10</f>
        <v>0</v>
      </c>
    </row>
    <row r="24" spans="1:56" ht="15.75">
      <c r="A24" s="15">
        <v>6</v>
      </c>
      <c r="B24" s="16" t="s">
        <v>60</v>
      </c>
      <c r="C24" s="20">
        <f>+'Taste område'!C24</f>
        <v>0</v>
      </c>
      <c r="D24" s="20">
        <f>+'Taste område'!D24</f>
        <v>0</v>
      </c>
      <c r="E24" s="20">
        <f>+'Taste område'!E24</f>
        <v>0</v>
      </c>
      <c r="F24" s="20">
        <f>+'Taste område'!F24</f>
        <v>0</v>
      </c>
      <c r="G24" s="20">
        <f>+'Taste område'!G24</f>
        <v>0</v>
      </c>
      <c r="H24" s="28">
        <f t="shared" si="23"/>
        <v>0</v>
      </c>
      <c r="J24">
        <f>SUM(H24)</f>
        <v>0</v>
      </c>
      <c r="K24">
        <f t="shared" si="26"/>
        <v>0</v>
      </c>
      <c r="L24">
        <f>SUM(H24)</f>
        <v>0</v>
      </c>
      <c r="N24">
        <f>SUM(H24)</f>
        <v>0</v>
      </c>
      <c r="O24">
        <f>SUM(H24)</f>
        <v>0</v>
      </c>
      <c r="Q24">
        <f>SUM(H24)</f>
        <v>0</v>
      </c>
      <c r="S24">
        <f>SUM(H24)</f>
        <v>0</v>
      </c>
      <c r="T24">
        <f t="shared" si="24"/>
        <v>0</v>
      </c>
      <c r="V24">
        <f>SUM(H24)</f>
        <v>0</v>
      </c>
      <c r="W24">
        <f t="shared" si="27"/>
        <v>0</v>
      </c>
      <c r="X24">
        <f>SUM(H24)</f>
        <v>0</v>
      </c>
      <c r="AA24">
        <f t="shared" si="25"/>
        <v>0</v>
      </c>
      <c r="AB24">
        <f>SUM(H24)</f>
        <v>0</v>
      </c>
      <c r="AC24">
        <f>SUM(H24)</f>
        <v>0</v>
      </c>
      <c r="AM24" s="2"/>
      <c r="AN24" s="2"/>
      <c r="AO24" s="2"/>
      <c r="AP24" s="2"/>
    </row>
    <row r="25" spans="1:56" ht="15.75">
      <c r="A25" s="15">
        <v>7</v>
      </c>
      <c r="B25" s="16" t="s">
        <v>61</v>
      </c>
      <c r="C25" s="20">
        <f>+'Taste område'!C25</f>
        <v>0</v>
      </c>
      <c r="D25" s="20">
        <f>+'Taste område'!D25</f>
        <v>0</v>
      </c>
      <c r="E25" s="20">
        <f>+'Taste område'!E25</f>
        <v>0</v>
      </c>
      <c r="F25" s="20">
        <f>+'Taste område'!F25</f>
        <v>0</v>
      </c>
      <c r="G25" s="20">
        <f>+'Taste område'!G25</f>
        <v>0</v>
      </c>
      <c r="H25" s="28">
        <f t="shared" si="23"/>
        <v>0</v>
      </c>
      <c r="J25">
        <f>SUM(H25)</f>
        <v>0</v>
      </c>
      <c r="K25">
        <f t="shared" si="26"/>
        <v>0</v>
      </c>
      <c r="L25">
        <f>SUM(H25)</f>
        <v>0</v>
      </c>
      <c r="M25">
        <f>SUM(H25)</f>
        <v>0</v>
      </c>
      <c r="P25">
        <f>SUM(H25)</f>
        <v>0</v>
      </c>
      <c r="Q25">
        <f>SUM(H25)</f>
        <v>0</v>
      </c>
      <c r="T25">
        <f t="shared" si="24"/>
        <v>0</v>
      </c>
      <c r="W25">
        <f t="shared" si="27"/>
        <v>0</v>
      </c>
      <c r="X25">
        <f>SUM(H25)</f>
        <v>0</v>
      </c>
      <c r="AC25">
        <f>SUM(H25)</f>
        <v>0</v>
      </c>
    </row>
    <row r="26" spans="1:56" ht="15.75">
      <c r="A26" s="15">
        <v>8</v>
      </c>
      <c r="B26" s="16" t="s">
        <v>62</v>
      </c>
      <c r="C26" s="20">
        <f>+'Taste område'!C26</f>
        <v>0</v>
      </c>
      <c r="D26" s="20">
        <f>+'Taste område'!D26</f>
        <v>0</v>
      </c>
      <c r="E26" s="20">
        <f>+'Taste område'!E26</f>
        <v>0</v>
      </c>
      <c r="F26" s="20">
        <f>+'Taste område'!F26</f>
        <v>0</v>
      </c>
      <c r="G26" s="20">
        <f>+'Taste område'!G26</f>
        <v>0</v>
      </c>
      <c r="H26" s="28">
        <f t="shared" si="23"/>
        <v>0</v>
      </c>
      <c r="K26">
        <f t="shared" si="26"/>
        <v>0</v>
      </c>
      <c r="L26">
        <f>SUM(H26)</f>
        <v>0</v>
      </c>
      <c r="M26">
        <f>SUM(H26)</f>
        <v>0</v>
      </c>
      <c r="N26">
        <f>SUM(H26)</f>
        <v>0</v>
      </c>
      <c r="O26">
        <f>SUM(H27)</f>
        <v>0</v>
      </c>
      <c r="P26">
        <f>SUM(H26)</f>
        <v>0</v>
      </c>
      <c r="T26">
        <f t="shared" si="24"/>
        <v>0</v>
      </c>
      <c r="U26">
        <f>SUM(H26)</f>
        <v>0</v>
      </c>
      <c r="V26">
        <f>SUM(H26)</f>
        <v>0</v>
      </c>
      <c r="W26">
        <f t="shared" si="27"/>
        <v>0</v>
      </c>
      <c r="X26">
        <f>SUM(H26)</f>
        <v>0</v>
      </c>
      <c r="AA26">
        <f>SUM(H26)</f>
        <v>0</v>
      </c>
      <c r="AB26">
        <f>SUM(H26)</f>
        <v>0</v>
      </c>
      <c r="AC26">
        <f>SUM(H26)</f>
        <v>0</v>
      </c>
    </row>
    <row r="27" spans="1:56" ht="15.75">
      <c r="A27" s="15">
        <v>9</v>
      </c>
      <c r="B27" s="16" t="s">
        <v>63</v>
      </c>
      <c r="C27" s="20">
        <f>+'Taste område'!C27</f>
        <v>0</v>
      </c>
      <c r="D27" s="20">
        <f>+'Taste område'!D27</f>
        <v>0</v>
      </c>
      <c r="E27" s="20">
        <f>+'Taste område'!E27</f>
        <v>0</v>
      </c>
      <c r="F27" s="20">
        <f>+'Taste område'!F27</f>
        <v>0</v>
      </c>
      <c r="G27" s="20">
        <f>+'Taste område'!G27</f>
        <v>0</v>
      </c>
      <c r="H27" s="28">
        <f t="shared" si="23"/>
        <v>0</v>
      </c>
      <c r="J27">
        <f>SUM(H27)</f>
        <v>0</v>
      </c>
      <c r="K27">
        <f t="shared" si="26"/>
        <v>0</v>
      </c>
      <c r="M27">
        <f>SUM(H27)</f>
        <v>0</v>
      </c>
      <c r="N27">
        <f>SUM(H27)</f>
        <v>0</v>
      </c>
      <c r="P27">
        <f>SUM(H27)</f>
        <v>0</v>
      </c>
      <c r="S27">
        <f>SUM(H27)</f>
        <v>0</v>
      </c>
      <c r="T27">
        <f t="shared" si="24"/>
        <v>0</v>
      </c>
      <c r="U27">
        <f>SUM(H27)</f>
        <v>0</v>
      </c>
      <c r="W27">
        <f t="shared" si="27"/>
        <v>0</v>
      </c>
      <c r="AB27">
        <f>SUM(H27)</f>
        <v>0</v>
      </c>
      <c r="AD27">
        <f>SUM(H27)</f>
        <v>0</v>
      </c>
    </row>
    <row r="28" spans="1:56" ht="15.75">
      <c r="A28" s="15">
        <v>10</v>
      </c>
      <c r="B28" s="16" t="s">
        <v>64</v>
      </c>
      <c r="C28" s="20">
        <f>+'Taste område'!C28</f>
        <v>0</v>
      </c>
      <c r="D28" s="20">
        <f>+'Taste område'!D28</f>
        <v>0</v>
      </c>
      <c r="E28" s="20">
        <f>+'Taste område'!E28</f>
        <v>0</v>
      </c>
      <c r="F28" s="20">
        <f>+'Taste område'!F28</f>
        <v>0</v>
      </c>
      <c r="G28" s="20">
        <f>+'Taste område'!G28</f>
        <v>0</v>
      </c>
      <c r="H28" s="28">
        <f t="shared" si="23"/>
        <v>0</v>
      </c>
      <c r="J28">
        <f>SUM(H28)</f>
        <v>0</v>
      </c>
      <c r="K28">
        <f t="shared" si="26"/>
        <v>0</v>
      </c>
      <c r="L28">
        <f>SUM(H28)</f>
        <v>0</v>
      </c>
      <c r="M28">
        <f>SUM(H28)</f>
        <v>0</v>
      </c>
      <c r="P28">
        <f>SUM(H28)</f>
        <v>0</v>
      </c>
      <c r="T28">
        <f t="shared" si="24"/>
        <v>0</v>
      </c>
      <c r="U28">
        <f>SUM(H28)</f>
        <v>0</v>
      </c>
      <c r="W28">
        <f t="shared" si="27"/>
        <v>0</v>
      </c>
      <c r="AB28">
        <f>SUM(H28)</f>
        <v>0</v>
      </c>
      <c r="AC28">
        <f>SUM(H28)</f>
        <v>0</v>
      </c>
      <c r="AD28">
        <f>SUM(H28)</f>
        <v>0</v>
      </c>
    </row>
    <row r="29" spans="1:56" ht="15.75">
      <c r="A29" s="15" t="s">
        <v>6</v>
      </c>
      <c r="B29" s="16"/>
      <c r="C29" s="20"/>
      <c r="D29" s="20"/>
      <c r="E29" s="20"/>
      <c r="F29" s="20"/>
      <c r="G29" s="20"/>
      <c r="H29" s="28">
        <f>SUM(H19:H28)</f>
        <v>0</v>
      </c>
      <c r="I29">
        <f t="shared" ref="I29:AD29" si="28">SUM(I19:I28)</f>
        <v>0</v>
      </c>
      <c r="J29">
        <f t="shared" si="28"/>
        <v>0</v>
      </c>
      <c r="K29">
        <f t="shared" si="28"/>
        <v>0</v>
      </c>
      <c r="L29">
        <f t="shared" si="28"/>
        <v>0</v>
      </c>
      <c r="M29">
        <f t="shared" si="28"/>
        <v>0</v>
      </c>
      <c r="N29">
        <f t="shared" si="28"/>
        <v>0</v>
      </c>
      <c r="O29">
        <f t="shared" si="28"/>
        <v>0</v>
      </c>
      <c r="P29">
        <f t="shared" si="28"/>
        <v>0</v>
      </c>
      <c r="Q29">
        <f t="shared" si="28"/>
        <v>0</v>
      </c>
      <c r="R29">
        <f t="shared" si="28"/>
        <v>0</v>
      </c>
      <c r="S29">
        <f t="shared" si="28"/>
        <v>0</v>
      </c>
      <c r="T29">
        <f t="shared" si="28"/>
        <v>0</v>
      </c>
      <c r="U29">
        <f t="shared" si="28"/>
        <v>0</v>
      </c>
      <c r="V29">
        <f t="shared" si="28"/>
        <v>0</v>
      </c>
      <c r="W29">
        <f t="shared" si="28"/>
        <v>0</v>
      </c>
      <c r="X29">
        <f t="shared" si="28"/>
        <v>0</v>
      </c>
      <c r="Y29">
        <f t="shared" si="28"/>
        <v>0</v>
      </c>
      <c r="Z29">
        <f t="shared" si="28"/>
        <v>0</v>
      </c>
      <c r="AA29">
        <f t="shared" si="28"/>
        <v>0</v>
      </c>
      <c r="AB29">
        <f t="shared" si="28"/>
        <v>0</v>
      </c>
      <c r="AC29">
        <f t="shared" si="28"/>
        <v>0</v>
      </c>
      <c r="AD29">
        <f t="shared" si="28"/>
        <v>0</v>
      </c>
    </row>
    <row r="30" spans="1:56" ht="15.75">
      <c r="A30" s="15"/>
      <c r="B30" s="16" t="s">
        <v>7</v>
      </c>
      <c r="C30" s="20"/>
      <c r="D30" s="20"/>
      <c r="E30" s="20"/>
      <c r="F30" s="20"/>
      <c r="G30" s="20"/>
      <c r="H30" s="28"/>
    </row>
    <row r="31" spans="1:56" ht="15.75">
      <c r="A31" s="15"/>
      <c r="B31" s="16" t="s">
        <v>8</v>
      </c>
      <c r="C31" s="20"/>
      <c r="D31" s="20"/>
      <c r="E31" s="20"/>
      <c r="F31" s="20"/>
      <c r="G31" s="20"/>
      <c r="H31" s="28"/>
    </row>
    <row r="32" spans="1:56" ht="15.75">
      <c r="A32" s="15">
        <v>1</v>
      </c>
      <c r="B32" s="16" t="s">
        <v>79</v>
      </c>
      <c r="C32" s="20">
        <f>+'Taste område'!C32</f>
        <v>0</v>
      </c>
      <c r="D32" s="20">
        <f>+'Taste område'!D32</f>
        <v>0</v>
      </c>
      <c r="E32" s="20">
        <f>+'Taste område'!E32</f>
        <v>0</v>
      </c>
      <c r="F32" s="20">
        <f>+'Taste område'!F32</f>
        <v>0</v>
      </c>
      <c r="G32" s="20">
        <f>+'Taste område'!G32</f>
        <v>0</v>
      </c>
      <c r="H32" s="28">
        <f t="shared" ref="H32:H40" si="29">SUM(C32+((D32)*2)+((E32)*3)+((F32)*4)+((G32)*5))</f>
        <v>0</v>
      </c>
      <c r="K32">
        <f t="shared" ref="K32:K41" si="30">SUM(H32)</f>
        <v>0</v>
      </c>
      <c r="L32">
        <f>SUM(H32)</f>
        <v>0</v>
      </c>
      <c r="M32">
        <f>SUM(H32)</f>
        <v>0</v>
      </c>
      <c r="O32">
        <f>SUM(H32)</f>
        <v>0</v>
      </c>
      <c r="P32">
        <f>SUM(H32)</f>
        <v>0</v>
      </c>
      <c r="R32">
        <f>SUM(H32)</f>
        <v>0</v>
      </c>
      <c r="S32">
        <f>SUM(H32)</f>
        <v>0</v>
      </c>
      <c r="T32">
        <f>SUM(H32)</f>
        <v>0</v>
      </c>
      <c r="U32">
        <f>SUM(H32)</f>
        <v>0</v>
      </c>
      <c r="V32">
        <f>SUM(H32)</f>
        <v>0</v>
      </c>
      <c r="W32">
        <f>SUM(H32)</f>
        <v>0</v>
      </c>
      <c r="Y32">
        <f>SUM(H32)</f>
        <v>0</v>
      </c>
      <c r="Z32">
        <f>SUM(H32)</f>
        <v>0</v>
      </c>
      <c r="AB32">
        <f>SUM(H32)</f>
        <v>0</v>
      </c>
      <c r="AC32">
        <f>SUM(H32)</f>
        <v>0</v>
      </c>
    </row>
    <row r="33" spans="1:56" ht="15.75">
      <c r="A33" s="15">
        <v>2</v>
      </c>
      <c r="B33" s="16" t="s">
        <v>80</v>
      </c>
      <c r="C33" s="20">
        <f>+'Taste område'!C33</f>
        <v>0</v>
      </c>
      <c r="D33" s="20">
        <f>+'Taste område'!D33</f>
        <v>0</v>
      </c>
      <c r="E33" s="20">
        <f>+'Taste område'!E33</f>
        <v>0</v>
      </c>
      <c r="F33" s="20">
        <f>+'Taste område'!F33</f>
        <v>0</v>
      </c>
      <c r="G33" s="20">
        <f>+'Taste område'!G33</f>
        <v>0</v>
      </c>
      <c r="H33" s="28">
        <f t="shared" si="29"/>
        <v>0</v>
      </c>
      <c r="K33">
        <f t="shared" si="30"/>
        <v>0</v>
      </c>
      <c r="L33">
        <f>SUM(H33)</f>
        <v>0</v>
      </c>
      <c r="M33">
        <f t="shared" ref="M33:M41" si="31">SUM(H33)</f>
        <v>0</v>
      </c>
      <c r="O33">
        <f t="shared" ref="O33:O41" si="32">SUM(H33)</f>
        <v>0</v>
      </c>
      <c r="R33">
        <f t="shared" ref="R33:R41" si="33">SUM(H33)</f>
        <v>0</v>
      </c>
      <c r="S33">
        <f t="shared" ref="S33:S41" si="34">SUM(H33)</f>
        <v>0</v>
      </c>
      <c r="T33">
        <f t="shared" ref="T33:T41" si="35">SUM(H33)</f>
        <v>0</v>
      </c>
      <c r="U33">
        <f t="shared" ref="U33:U41" si="36">SUM(H33)</f>
        <v>0</v>
      </c>
      <c r="V33">
        <f t="shared" ref="V33:V35" si="37">SUM(H33)</f>
        <v>0</v>
      </c>
      <c r="W33">
        <f t="shared" ref="W33:W41" si="38">SUM(H33)</f>
        <v>0</v>
      </c>
      <c r="Y33">
        <f t="shared" ref="Y33:Y41" si="39">SUM(H33)</f>
        <v>0</v>
      </c>
      <c r="Z33">
        <f t="shared" ref="Z33:Z41" si="40">SUM(H33)</f>
        <v>0</v>
      </c>
      <c r="AB33">
        <f t="shared" ref="AB33:AB41" si="41">SUM(H33)</f>
        <v>0</v>
      </c>
      <c r="AC33">
        <f t="shared" ref="AC33:AC41" si="42">SUM(H33)</f>
        <v>0</v>
      </c>
      <c r="AD33">
        <f t="shared" ref="AD33:AD40" si="43">SUM(H33)</f>
        <v>0</v>
      </c>
    </row>
    <row r="34" spans="1:56" ht="15.75">
      <c r="A34" s="15">
        <v>3</v>
      </c>
      <c r="B34" s="16" t="s">
        <v>81</v>
      </c>
      <c r="C34" s="20">
        <f>+'Taste område'!C34</f>
        <v>0</v>
      </c>
      <c r="D34" s="20">
        <f>+'Taste område'!D34</f>
        <v>0</v>
      </c>
      <c r="E34" s="20">
        <f>+'Taste område'!E34</f>
        <v>0</v>
      </c>
      <c r="F34" s="20">
        <f>+'Taste område'!F34</f>
        <v>0</v>
      </c>
      <c r="G34" s="20">
        <f>+'Taste område'!G35</f>
        <v>0</v>
      </c>
      <c r="H34" s="28">
        <f t="shared" si="29"/>
        <v>0</v>
      </c>
      <c r="K34">
        <f t="shared" si="30"/>
        <v>0</v>
      </c>
      <c r="L34">
        <f>SUM(H34)</f>
        <v>0</v>
      </c>
      <c r="O34">
        <f t="shared" si="32"/>
        <v>0</v>
      </c>
      <c r="Q34">
        <f t="shared" ref="Q34:Q35" si="44">SUM(H34)</f>
        <v>0</v>
      </c>
      <c r="R34">
        <f t="shared" si="33"/>
        <v>0</v>
      </c>
      <c r="S34">
        <f t="shared" si="34"/>
        <v>0</v>
      </c>
      <c r="T34">
        <f t="shared" si="35"/>
        <v>0</v>
      </c>
      <c r="U34">
        <f t="shared" si="36"/>
        <v>0</v>
      </c>
      <c r="V34">
        <f t="shared" si="37"/>
        <v>0</v>
      </c>
      <c r="W34">
        <f t="shared" si="38"/>
        <v>0</v>
      </c>
      <c r="Y34">
        <f t="shared" si="39"/>
        <v>0</v>
      </c>
      <c r="Z34">
        <f t="shared" si="40"/>
        <v>0</v>
      </c>
      <c r="AB34">
        <f t="shared" si="41"/>
        <v>0</v>
      </c>
      <c r="AC34">
        <f t="shared" si="42"/>
        <v>0</v>
      </c>
      <c r="AD34">
        <f t="shared" si="43"/>
        <v>0</v>
      </c>
    </row>
    <row r="35" spans="1:56" ht="15.75">
      <c r="A35" s="15">
        <v>4</v>
      </c>
      <c r="B35" s="16" t="s">
        <v>82</v>
      </c>
      <c r="C35" s="20">
        <f>+'Taste område'!C35</f>
        <v>0</v>
      </c>
      <c r="D35" s="20">
        <f>+'Taste område'!D35</f>
        <v>0</v>
      </c>
      <c r="E35" s="20">
        <f>+'Taste område'!E34</f>
        <v>0</v>
      </c>
      <c r="F35" s="20">
        <f>+'Taste område'!F35</f>
        <v>0</v>
      </c>
      <c r="G35" s="20">
        <f>+'Taste område'!G35</f>
        <v>0</v>
      </c>
      <c r="H35" s="28">
        <f t="shared" si="29"/>
        <v>0</v>
      </c>
      <c r="J35">
        <f t="shared" ref="J35:J40" si="45">SUM(H35)</f>
        <v>0</v>
      </c>
      <c r="K35">
        <f t="shared" si="30"/>
        <v>0</v>
      </c>
      <c r="L35">
        <f>SUM(H35)</f>
        <v>0</v>
      </c>
      <c r="O35">
        <f t="shared" si="32"/>
        <v>0</v>
      </c>
      <c r="Q35">
        <f t="shared" si="44"/>
        <v>0</v>
      </c>
      <c r="R35">
        <f t="shared" si="33"/>
        <v>0</v>
      </c>
      <c r="S35">
        <f t="shared" si="34"/>
        <v>0</v>
      </c>
      <c r="T35">
        <f t="shared" si="35"/>
        <v>0</v>
      </c>
      <c r="U35">
        <f t="shared" si="36"/>
        <v>0</v>
      </c>
      <c r="V35">
        <f t="shared" si="37"/>
        <v>0</v>
      </c>
      <c r="W35">
        <f t="shared" si="38"/>
        <v>0</v>
      </c>
      <c r="X35">
        <f>SUM(H35)</f>
        <v>0</v>
      </c>
      <c r="Y35">
        <f t="shared" si="39"/>
        <v>0</v>
      </c>
      <c r="Z35">
        <f t="shared" si="40"/>
        <v>0</v>
      </c>
      <c r="AA35">
        <f t="shared" ref="AA35:AA41" si="46">SUM(H35)</f>
        <v>0</v>
      </c>
      <c r="AB35">
        <f t="shared" si="41"/>
        <v>0</v>
      </c>
      <c r="AC35">
        <f t="shared" si="42"/>
        <v>0</v>
      </c>
      <c r="AD35">
        <f t="shared" si="43"/>
        <v>0</v>
      </c>
    </row>
    <row r="36" spans="1:56" ht="15.75">
      <c r="A36" s="15">
        <v>5</v>
      </c>
      <c r="B36" s="16" t="s">
        <v>84</v>
      </c>
      <c r="C36" s="20">
        <f>+'Taste område'!C36</f>
        <v>0</v>
      </c>
      <c r="D36" s="20">
        <f>+'Taste område'!D36</f>
        <v>0</v>
      </c>
      <c r="E36" s="20">
        <f>+'Taste område'!E36</f>
        <v>0</v>
      </c>
      <c r="F36" s="20">
        <f>+'Taste område'!F36</f>
        <v>0</v>
      </c>
      <c r="G36" s="20">
        <f>+'Taste område'!G36</f>
        <v>0</v>
      </c>
      <c r="H36" s="28">
        <f t="shared" si="29"/>
        <v>0</v>
      </c>
      <c r="K36">
        <f t="shared" si="30"/>
        <v>0</v>
      </c>
      <c r="M36">
        <f t="shared" si="31"/>
        <v>0</v>
      </c>
      <c r="N36">
        <f t="shared" ref="N36:N39" si="47">SUM(H36)</f>
        <v>0</v>
      </c>
      <c r="P36">
        <f t="shared" ref="P36:P41" si="48">SUM(H36)</f>
        <v>0</v>
      </c>
      <c r="R36">
        <f t="shared" si="33"/>
        <v>0</v>
      </c>
      <c r="S36">
        <f t="shared" si="34"/>
        <v>0</v>
      </c>
      <c r="T36">
        <f t="shared" si="35"/>
        <v>0</v>
      </c>
      <c r="Z36">
        <f t="shared" si="40"/>
        <v>0</v>
      </c>
      <c r="AB36">
        <f t="shared" si="41"/>
        <v>0</v>
      </c>
      <c r="AD36">
        <f t="shared" si="43"/>
        <v>0</v>
      </c>
    </row>
    <row r="37" spans="1:56" ht="15.75">
      <c r="A37" s="15">
        <v>6</v>
      </c>
      <c r="B37" s="16" t="s">
        <v>83</v>
      </c>
      <c r="C37" s="20">
        <f>+'Taste område'!C37</f>
        <v>0</v>
      </c>
      <c r="D37" s="20">
        <f>+'Taste område'!D37</f>
        <v>0</v>
      </c>
      <c r="E37" s="20">
        <f>+'Taste område'!E37</f>
        <v>0</v>
      </c>
      <c r="F37" s="20">
        <f>+'Taste område'!F37</f>
        <v>0</v>
      </c>
      <c r="G37" s="20">
        <f>+'Taste område'!G37</f>
        <v>0</v>
      </c>
      <c r="H37" s="28">
        <f t="shared" si="29"/>
        <v>0</v>
      </c>
      <c r="J37">
        <f t="shared" si="45"/>
        <v>0</v>
      </c>
      <c r="K37">
        <f t="shared" si="30"/>
        <v>0</v>
      </c>
      <c r="M37">
        <f t="shared" si="31"/>
        <v>0</v>
      </c>
      <c r="N37">
        <f t="shared" si="47"/>
        <v>0</v>
      </c>
      <c r="O37">
        <f t="shared" si="32"/>
        <v>0</v>
      </c>
      <c r="P37">
        <f t="shared" si="48"/>
        <v>0</v>
      </c>
      <c r="R37">
        <f t="shared" si="33"/>
        <v>0</v>
      </c>
      <c r="S37">
        <f t="shared" si="34"/>
        <v>0</v>
      </c>
      <c r="T37">
        <f t="shared" si="35"/>
        <v>0</v>
      </c>
      <c r="Z37">
        <f t="shared" si="40"/>
        <v>0</v>
      </c>
      <c r="AB37">
        <f t="shared" si="41"/>
        <v>0</v>
      </c>
      <c r="AC37">
        <f t="shared" si="42"/>
        <v>0</v>
      </c>
      <c r="AD37">
        <f t="shared" si="43"/>
        <v>0</v>
      </c>
    </row>
    <row r="38" spans="1:56" ht="15.75">
      <c r="A38" s="15">
        <v>7</v>
      </c>
      <c r="B38" s="16" t="s">
        <v>86</v>
      </c>
      <c r="C38" s="20">
        <f>+'Taste område'!C38</f>
        <v>0</v>
      </c>
      <c r="D38" s="20">
        <f>+'Taste område'!D38</f>
        <v>0</v>
      </c>
      <c r="E38" s="20">
        <f>+'Taste område'!E38</f>
        <v>0</v>
      </c>
      <c r="F38" s="20">
        <f>+'Taste område'!F38</f>
        <v>0</v>
      </c>
      <c r="G38" s="20">
        <f>+'Taste område'!G38</f>
        <v>0</v>
      </c>
      <c r="H38" s="28">
        <f t="shared" si="29"/>
        <v>0</v>
      </c>
      <c r="K38">
        <f t="shared" si="30"/>
        <v>0</v>
      </c>
      <c r="L38">
        <f>SUM(H38)</f>
        <v>0</v>
      </c>
      <c r="M38">
        <f t="shared" si="31"/>
        <v>0</v>
      </c>
      <c r="N38">
        <f t="shared" si="47"/>
        <v>0</v>
      </c>
      <c r="O38">
        <f t="shared" si="32"/>
        <v>0</v>
      </c>
      <c r="P38">
        <f t="shared" si="48"/>
        <v>0</v>
      </c>
      <c r="R38">
        <f t="shared" si="33"/>
        <v>0</v>
      </c>
      <c r="S38">
        <f t="shared" si="34"/>
        <v>0</v>
      </c>
      <c r="T38">
        <f t="shared" si="35"/>
        <v>0</v>
      </c>
      <c r="X38">
        <f>SUM(H38)</f>
        <v>0</v>
      </c>
      <c r="Z38">
        <f t="shared" si="40"/>
        <v>0</v>
      </c>
      <c r="AB38">
        <f t="shared" si="41"/>
        <v>0</v>
      </c>
      <c r="AC38">
        <f t="shared" si="42"/>
        <v>0</v>
      </c>
    </row>
    <row r="39" spans="1:56" ht="15.75">
      <c r="A39" s="15">
        <v>8</v>
      </c>
      <c r="B39" s="16" t="s">
        <v>85</v>
      </c>
      <c r="C39" s="20">
        <f>+'Taste område'!C39</f>
        <v>0</v>
      </c>
      <c r="D39" s="20">
        <f>+'Taste område'!D39</f>
        <v>0</v>
      </c>
      <c r="E39" s="20">
        <f>+'Taste område'!E39</f>
        <v>0</v>
      </c>
      <c r="F39" s="20">
        <f>+'Taste område'!F39</f>
        <v>0</v>
      </c>
      <c r="G39" s="20">
        <f>+'Taste område'!G39</f>
        <v>0</v>
      </c>
      <c r="H39" s="28">
        <f t="shared" si="29"/>
        <v>0</v>
      </c>
      <c r="J39">
        <f t="shared" si="45"/>
        <v>0</v>
      </c>
      <c r="K39">
        <f t="shared" si="30"/>
        <v>0</v>
      </c>
      <c r="L39">
        <f>SUM(H39)</f>
        <v>0</v>
      </c>
      <c r="M39">
        <f t="shared" si="31"/>
        <v>0</v>
      </c>
      <c r="N39">
        <f t="shared" si="47"/>
        <v>0</v>
      </c>
      <c r="O39">
        <f t="shared" si="32"/>
        <v>0</v>
      </c>
      <c r="P39">
        <f t="shared" si="48"/>
        <v>0</v>
      </c>
      <c r="R39">
        <f t="shared" si="33"/>
        <v>0</v>
      </c>
      <c r="S39">
        <f t="shared" si="34"/>
        <v>0</v>
      </c>
      <c r="T39">
        <f t="shared" si="35"/>
        <v>0</v>
      </c>
      <c r="X39">
        <f t="shared" ref="X39:X40" si="49">SUM(H39)</f>
        <v>0</v>
      </c>
      <c r="Z39">
        <f t="shared" si="40"/>
        <v>0</v>
      </c>
      <c r="AB39">
        <f t="shared" si="41"/>
        <v>0</v>
      </c>
      <c r="AC39">
        <f t="shared" si="42"/>
        <v>0</v>
      </c>
      <c r="AD39">
        <f t="shared" si="43"/>
        <v>0</v>
      </c>
    </row>
    <row r="40" spans="1:56" ht="15.75">
      <c r="A40" s="15">
        <v>9</v>
      </c>
      <c r="B40" s="16" t="s">
        <v>88</v>
      </c>
      <c r="C40" s="20">
        <f>+'Taste område'!C40</f>
        <v>0</v>
      </c>
      <c r="D40" s="20">
        <f>+'Taste område'!D40</f>
        <v>0</v>
      </c>
      <c r="E40" s="20">
        <f>+'Taste område'!E40</f>
        <v>0</v>
      </c>
      <c r="F40" s="20">
        <f>+'Taste område'!F40</f>
        <v>0</v>
      </c>
      <c r="G40" s="20">
        <f>+'Taste område'!G40</f>
        <v>0</v>
      </c>
      <c r="H40" s="28">
        <f t="shared" si="29"/>
        <v>0</v>
      </c>
      <c r="J40">
        <f t="shared" si="45"/>
        <v>0</v>
      </c>
      <c r="K40">
        <f t="shared" si="30"/>
        <v>0</v>
      </c>
      <c r="L40">
        <f>SUM(H40)</f>
        <v>0</v>
      </c>
      <c r="M40">
        <f t="shared" si="31"/>
        <v>0</v>
      </c>
      <c r="O40">
        <f t="shared" si="32"/>
        <v>0</v>
      </c>
      <c r="P40">
        <f t="shared" si="48"/>
        <v>0</v>
      </c>
      <c r="R40">
        <f t="shared" si="33"/>
        <v>0</v>
      </c>
      <c r="S40">
        <f t="shared" si="34"/>
        <v>0</v>
      </c>
      <c r="T40">
        <f t="shared" si="35"/>
        <v>0</v>
      </c>
      <c r="U40">
        <f t="shared" si="36"/>
        <v>0</v>
      </c>
      <c r="W40">
        <f t="shared" si="38"/>
        <v>0</v>
      </c>
      <c r="X40">
        <f t="shared" si="49"/>
        <v>0</v>
      </c>
      <c r="Y40">
        <f t="shared" si="39"/>
        <v>0</v>
      </c>
      <c r="Z40">
        <f t="shared" si="40"/>
        <v>0</v>
      </c>
      <c r="AA40">
        <f t="shared" si="46"/>
        <v>0</v>
      </c>
      <c r="AB40">
        <f t="shared" si="41"/>
        <v>0</v>
      </c>
      <c r="AC40">
        <f t="shared" si="42"/>
        <v>0</v>
      </c>
      <c r="AD40">
        <f t="shared" si="43"/>
        <v>0</v>
      </c>
    </row>
    <row r="41" spans="1:56" ht="15.75">
      <c r="A41" s="15">
        <v>10</v>
      </c>
      <c r="B41" s="16" t="s">
        <v>87</v>
      </c>
      <c r="C41" s="20">
        <f>+'Taste område'!C41</f>
        <v>0</v>
      </c>
      <c r="D41" s="20">
        <f>+'Taste område'!D41</f>
        <v>0</v>
      </c>
      <c r="E41" s="20">
        <f>+'Taste område'!E41</f>
        <v>0</v>
      </c>
      <c r="F41" s="20">
        <f>+'Taste område'!F41</f>
        <v>0</v>
      </c>
      <c r="G41" s="20">
        <f>+'Taste område'!G41</f>
        <v>0</v>
      </c>
      <c r="H41" s="28">
        <f>H45</f>
        <v>0</v>
      </c>
      <c r="K41">
        <f t="shared" si="30"/>
        <v>0</v>
      </c>
      <c r="L41">
        <f>SUM(H41)</f>
        <v>0</v>
      </c>
      <c r="M41">
        <f t="shared" si="31"/>
        <v>0</v>
      </c>
      <c r="O41">
        <f t="shared" si="32"/>
        <v>0</v>
      </c>
      <c r="P41">
        <f t="shared" si="48"/>
        <v>0</v>
      </c>
      <c r="R41">
        <f t="shared" si="33"/>
        <v>0</v>
      </c>
      <c r="S41">
        <f t="shared" si="34"/>
        <v>0</v>
      </c>
      <c r="T41">
        <f t="shared" si="35"/>
        <v>0</v>
      </c>
      <c r="U41">
        <f t="shared" si="36"/>
        <v>0</v>
      </c>
      <c r="W41">
        <f t="shared" si="38"/>
        <v>0</v>
      </c>
      <c r="Y41">
        <f t="shared" si="39"/>
        <v>0</v>
      </c>
      <c r="Z41">
        <f t="shared" si="40"/>
        <v>0</v>
      </c>
      <c r="AA41">
        <f t="shared" si="46"/>
        <v>0</v>
      </c>
      <c r="AB41">
        <f t="shared" si="41"/>
        <v>0</v>
      </c>
      <c r="AC41">
        <f t="shared" si="42"/>
        <v>0</v>
      </c>
    </row>
    <row r="42" spans="1:56" ht="15.75">
      <c r="A42" s="15" t="s">
        <v>6</v>
      </c>
      <c r="B42" s="16"/>
      <c r="C42" s="20"/>
      <c r="D42" s="20"/>
      <c r="E42" s="20"/>
      <c r="F42" s="20"/>
      <c r="G42" s="20"/>
      <c r="H42" s="28">
        <f>SUM(H32:H41)</f>
        <v>0</v>
      </c>
      <c r="I42">
        <f t="shared" ref="I42:AD42" si="50">SUM(I32:I41)</f>
        <v>0</v>
      </c>
      <c r="J42">
        <f t="shared" si="50"/>
        <v>0</v>
      </c>
      <c r="K42">
        <f t="shared" si="50"/>
        <v>0</v>
      </c>
      <c r="L42">
        <f t="shared" si="50"/>
        <v>0</v>
      </c>
      <c r="M42">
        <f t="shared" si="50"/>
        <v>0</v>
      </c>
      <c r="N42">
        <f t="shared" si="50"/>
        <v>0</v>
      </c>
      <c r="O42">
        <f t="shared" si="50"/>
        <v>0</v>
      </c>
      <c r="P42">
        <f t="shared" si="50"/>
        <v>0</v>
      </c>
      <c r="Q42">
        <f t="shared" si="50"/>
        <v>0</v>
      </c>
      <c r="R42">
        <f t="shared" si="50"/>
        <v>0</v>
      </c>
      <c r="S42">
        <f t="shared" si="50"/>
        <v>0</v>
      </c>
      <c r="T42">
        <f t="shared" si="50"/>
        <v>0</v>
      </c>
      <c r="U42">
        <f t="shared" si="50"/>
        <v>0</v>
      </c>
      <c r="V42">
        <f t="shared" si="50"/>
        <v>0</v>
      </c>
      <c r="W42">
        <f t="shared" si="50"/>
        <v>0</v>
      </c>
      <c r="X42">
        <f t="shared" si="50"/>
        <v>0</v>
      </c>
      <c r="Y42">
        <f t="shared" si="50"/>
        <v>0</v>
      </c>
      <c r="Z42">
        <f t="shared" si="50"/>
        <v>0</v>
      </c>
      <c r="AA42">
        <f t="shared" si="50"/>
        <v>0</v>
      </c>
      <c r="AB42">
        <f t="shared" si="50"/>
        <v>0</v>
      </c>
      <c r="AC42">
        <f t="shared" si="50"/>
        <v>0</v>
      </c>
      <c r="AD42">
        <f t="shared" si="50"/>
        <v>0</v>
      </c>
    </row>
    <row r="43" spans="1:56" ht="15.75">
      <c r="A43" s="15"/>
      <c r="B43" s="16" t="s">
        <v>9</v>
      </c>
      <c r="C43" s="20"/>
      <c r="D43" s="20"/>
      <c r="E43" s="20"/>
      <c r="F43" s="20"/>
      <c r="G43" s="20"/>
      <c r="H43" s="28"/>
    </row>
    <row r="44" spans="1:56" ht="15.75">
      <c r="A44" s="15"/>
      <c r="B44" s="16" t="s">
        <v>10</v>
      </c>
      <c r="C44" s="20"/>
      <c r="D44" s="20"/>
      <c r="E44" s="20"/>
      <c r="F44" s="20"/>
      <c r="G44" s="20"/>
      <c r="H44" s="28"/>
    </row>
    <row r="45" spans="1:56" ht="15.75">
      <c r="A45" s="15">
        <v>1</v>
      </c>
      <c r="B45" s="16" t="s">
        <v>89</v>
      </c>
      <c r="C45" s="20">
        <f>+'Taste område'!C45</f>
        <v>0</v>
      </c>
      <c r="D45" s="20">
        <f>+'Taste område'!D45</f>
        <v>0</v>
      </c>
      <c r="E45" s="20">
        <f>+'Taste område'!E45</f>
        <v>0</v>
      </c>
      <c r="F45" s="20">
        <f>+'Taste område'!F44</f>
        <v>0</v>
      </c>
      <c r="G45" s="20">
        <f>+'Taste område'!G45</f>
        <v>0</v>
      </c>
      <c r="H45" s="28">
        <f>SUM(C45+((D45)*2)+((E45)*3)+((F45)*4)+((G45)*5))</f>
        <v>0</v>
      </c>
      <c r="K45">
        <f>SUM(H45)</f>
        <v>0</v>
      </c>
      <c r="L45">
        <f>SUM(H45)</f>
        <v>0</v>
      </c>
      <c r="M45">
        <f>SUM(H45)</f>
        <v>0</v>
      </c>
      <c r="N45">
        <f>SUM(H45)</f>
        <v>0</v>
      </c>
      <c r="O45">
        <f>SUM(H45)</f>
        <v>0</v>
      </c>
      <c r="P45">
        <f>SUM(H45)</f>
        <v>0</v>
      </c>
      <c r="S45">
        <f>SUM(H45)</f>
        <v>0</v>
      </c>
      <c r="T45">
        <f>SUM(H45)</f>
        <v>0</v>
      </c>
      <c r="U45">
        <f>SUM(H45)</f>
        <v>0</v>
      </c>
      <c r="V45">
        <f>SUM(H45)</f>
        <v>0</v>
      </c>
      <c r="Z45">
        <f>SUM(H45)</f>
        <v>0</v>
      </c>
      <c r="AB45">
        <f>SUM(H45)</f>
        <v>0</v>
      </c>
      <c r="AC45">
        <f>SUM(H45)</f>
        <v>0</v>
      </c>
      <c r="AG45" t="s">
        <v>114</v>
      </c>
      <c r="AM45" t="s">
        <v>36</v>
      </c>
      <c r="AS45" t="s">
        <v>42</v>
      </c>
      <c r="AY45" t="s">
        <v>52</v>
      </c>
    </row>
    <row r="46" spans="1:56" ht="15.75">
      <c r="A46" s="12">
        <v>2</v>
      </c>
      <c r="B46" s="16" t="s">
        <v>90</v>
      </c>
      <c r="C46" s="21">
        <f>+'Taste område'!C46</f>
        <v>0</v>
      </c>
      <c r="D46" s="21">
        <f>+'Taste område'!D46</f>
        <v>0</v>
      </c>
      <c r="E46" s="21">
        <f>+'Taste område'!E46</f>
        <v>0</v>
      </c>
      <c r="F46" s="21">
        <f>+'Taste område'!F46</f>
        <v>0</v>
      </c>
      <c r="G46" s="21">
        <f>+'Taste område'!G46</f>
        <v>0</v>
      </c>
      <c r="H46" s="28">
        <f>SUM(C46+((D46)*2)+((E46)*3)+((F46)*4)+((G46)*5))</f>
        <v>0</v>
      </c>
      <c r="J46">
        <f t="shared" ref="J46:J54" si="51">SUM(H46)</f>
        <v>0</v>
      </c>
      <c r="K46">
        <f t="shared" ref="K46:K54" si="52">SUM(H46)</f>
        <v>0</v>
      </c>
      <c r="L46">
        <f t="shared" ref="L46:L54" si="53">SUM(H46)</f>
        <v>0</v>
      </c>
      <c r="M46">
        <f t="shared" ref="M46:M54" si="54">SUM(H46)</f>
        <v>0</v>
      </c>
      <c r="N46">
        <f t="shared" ref="N46:N49" si="55">SUM(H46)</f>
        <v>0</v>
      </c>
      <c r="P46">
        <f t="shared" ref="P46:P54" si="56">SUM(H46)</f>
        <v>0</v>
      </c>
      <c r="S46">
        <f t="shared" ref="S46:S53" si="57">SUM(H46)</f>
        <v>0</v>
      </c>
      <c r="T46">
        <f t="shared" ref="T46:T54" si="58">SUM(H46)</f>
        <v>0</v>
      </c>
      <c r="U46">
        <f t="shared" ref="U46:U53" si="59">SUM(H46)</f>
        <v>0</v>
      </c>
      <c r="V46">
        <f t="shared" ref="V46:V54" si="60">SUM(H46)</f>
        <v>0</v>
      </c>
      <c r="Z46">
        <f t="shared" ref="Z46:Z54" si="61">SUM(H46)</f>
        <v>0</v>
      </c>
      <c r="AB46">
        <f t="shared" ref="AB46:AB53" si="62">SUM(H46)</f>
        <v>0</v>
      </c>
      <c r="AC46">
        <f t="shared" ref="AC46:AC54" si="63">SUM(H46)</f>
        <v>0</v>
      </c>
      <c r="AG46" t="s">
        <v>30</v>
      </c>
      <c r="AH46" t="s">
        <v>31</v>
      </c>
      <c r="AI46" t="s">
        <v>32</v>
      </c>
      <c r="AJ46" t="s">
        <v>33</v>
      </c>
      <c r="AM46" t="s">
        <v>24</v>
      </c>
      <c r="AN46" t="s">
        <v>25</v>
      </c>
      <c r="AO46" t="s">
        <v>26</v>
      </c>
      <c r="AP46" t="s">
        <v>27</v>
      </c>
      <c r="AS46" t="s">
        <v>39</v>
      </c>
      <c r="AT46" t="s">
        <v>22</v>
      </c>
      <c r="AU46" t="s">
        <v>40</v>
      </c>
      <c r="AY46" t="s">
        <v>45</v>
      </c>
      <c r="AZ46" t="s">
        <v>46</v>
      </c>
      <c r="BA46" t="s">
        <v>47</v>
      </c>
      <c r="BB46" t="s">
        <v>48</v>
      </c>
      <c r="BC46" t="s">
        <v>49</v>
      </c>
      <c r="BD46" t="s">
        <v>50</v>
      </c>
    </row>
    <row r="47" spans="1:56" ht="15.75">
      <c r="A47" s="15">
        <v>3</v>
      </c>
      <c r="B47" s="16" t="s">
        <v>91</v>
      </c>
      <c r="C47" s="20">
        <f>+'Taste område'!C47</f>
        <v>0</v>
      </c>
      <c r="D47" s="20">
        <f>+'Taste område'!D47</f>
        <v>0</v>
      </c>
      <c r="E47" s="20">
        <f>+'Taste område'!E47</f>
        <v>0</v>
      </c>
      <c r="F47" s="20">
        <f>+'Taste område'!F47</f>
        <v>0</v>
      </c>
      <c r="G47" s="20">
        <f>+'Taste område'!G47</f>
        <v>0</v>
      </c>
      <c r="H47" s="28">
        <f t="shared" ref="H47:H54" si="64">SUM(C47+((D47)*2)+((E47)*3)+((F47)*4)+((G47)*5))</f>
        <v>0</v>
      </c>
      <c r="J47">
        <f t="shared" si="51"/>
        <v>0</v>
      </c>
      <c r="M47">
        <f t="shared" si="54"/>
        <v>0</v>
      </c>
      <c r="N47">
        <f t="shared" si="55"/>
        <v>0</v>
      </c>
      <c r="O47">
        <f t="shared" ref="O47:O53" si="65">SUM(H47)</f>
        <v>0</v>
      </c>
      <c r="P47">
        <f t="shared" si="56"/>
        <v>0</v>
      </c>
      <c r="R47">
        <f t="shared" ref="R47:R54" si="66">SUM(H47)</f>
        <v>0</v>
      </c>
      <c r="S47">
        <f t="shared" si="57"/>
        <v>0</v>
      </c>
      <c r="T47">
        <f t="shared" si="58"/>
        <v>0</v>
      </c>
      <c r="U47">
        <f t="shared" si="59"/>
        <v>0</v>
      </c>
      <c r="V47">
        <f t="shared" si="60"/>
        <v>0</v>
      </c>
      <c r="X47">
        <f t="shared" ref="X47:X52" si="67">SUM(H47)</f>
        <v>0</v>
      </c>
      <c r="Z47">
        <f t="shared" si="61"/>
        <v>0</v>
      </c>
      <c r="AA47">
        <f t="shared" ref="AA47:AA54" si="68">SUM(H47)</f>
        <v>0</v>
      </c>
      <c r="AB47">
        <f t="shared" si="62"/>
        <v>0</v>
      </c>
      <c r="AC47">
        <f t="shared" si="63"/>
        <v>0</v>
      </c>
      <c r="AG47" s="2">
        <f>SUM(AA55/5)*10</f>
        <v>0</v>
      </c>
      <c r="AH47" s="2">
        <f>SUM(AB55/7)*10</f>
        <v>0</v>
      </c>
      <c r="AI47" s="2">
        <f>SUM(AC55/8)*10</f>
        <v>0</v>
      </c>
      <c r="AJ47" s="2">
        <f>SUM(AD55/5)*10</f>
        <v>0</v>
      </c>
      <c r="AM47" s="2">
        <f>SUM(U55/8)*10</f>
        <v>0</v>
      </c>
      <c r="AN47" s="2">
        <f>SUM(V55/8)*10</f>
        <v>0</v>
      </c>
      <c r="AO47" s="2">
        <f>SUM(W55/4)*10</f>
        <v>0</v>
      </c>
      <c r="AP47" s="2">
        <f>SUM(X55/6)*10</f>
        <v>0</v>
      </c>
      <c r="AS47" s="2">
        <f>SUM(R55/6)*10</f>
        <v>0</v>
      </c>
      <c r="AT47" s="2">
        <f>SUM(S55/9)*10</f>
        <v>0</v>
      </c>
      <c r="AU47" s="2">
        <f>SUM(T55/10)*10</f>
        <v>0</v>
      </c>
      <c r="AV47" s="2"/>
      <c r="AY47" s="2">
        <f>SUM(L55/5)*10</f>
        <v>0</v>
      </c>
      <c r="AZ47" s="2">
        <f>SUM(M55/9)*10</f>
        <v>0</v>
      </c>
      <c r="BA47" s="2">
        <f>SUM(N55/5)*10</f>
        <v>0</v>
      </c>
      <c r="BB47" s="2">
        <f>SUM(O55/5)*10</f>
        <v>0</v>
      </c>
      <c r="BC47" s="2">
        <f>SUM(P55/9)*10</f>
        <v>0</v>
      </c>
      <c r="BD47" s="2">
        <f>SUM(Q55/4)*10</f>
        <v>0</v>
      </c>
    </row>
    <row r="48" spans="1:56" ht="15.75">
      <c r="A48" s="15">
        <v>4</v>
      </c>
      <c r="B48" s="16" t="s">
        <v>92</v>
      </c>
      <c r="C48" s="20">
        <f>+'Taste område'!C48</f>
        <v>0</v>
      </c>
      <c r="D48" s="20">
        <f>+'Taste område'!D48</f>
        <v>0</v>
      </c>
      <c r="E48" s="20">
        <f>+'Taste område'!E48</f>
        <v>0</v>
      </c>
      <c r="F48" s="20">
        <f>+'Taste område'!F48</f>
        <v>0</v>
      </c>
      <c r="G48" s="20">
        <f>+'Taste område'!G48</f>
        <v>0</v>
      </c>
      <c r="H48" s="28">
        <f t="shared" si="64"/>
        <v>0</v>
      </c>
      <c r="K48">
        <f t="shared" si="52"/>
        <v>0</v>
      </c>
      <c r="M48">
        <f t="shared" si="54"/>
        <v>0</v>
      </c>
      <c r="N48">
        <f t="shared" si="55"/>
        <v>0</v>
      </c>
      <c r="O48">
        <f t="shared" si="65"/>
        <v>0</v>
      </c>
      <c r="P48">
        <f t="shared" si="56"/>
        <v>0</v>
      </c>
      <c r="R48">
        <f t="shared" si="66"/>
        <v>0</v>
      </c>
      <c r="S48">
        <f t="shared" si="57"/>
        <v>0</v>
      </c>
      <c r="T48">
        <f t="shared" si="58"/>
        <v>0</v>
      </c>
      <c r="U48">
        <f t="shared" si="59"/>
        <v>0</v>
      </c>
      <c r="V48">
        <f t="shared" si="60"/>
        <v>0</v>
      </c>
      <c r="W48">
        <f t="shared" ref="W48:W54" si="69">SUM(H48)</f>
        <v>0</v>
      </c>
      <c r="X48">
        <f t="shared" si="67"/>
        <v>0</v>
      </c>
      <c r="Y48">
        <f t="shared" ref="Y48:Y52" si="70">SUM(H48)</f>
        <v>0</v>
      </c>
      <c r="AA48">
        <f t="shared" si="68"/>
        <v>0</v>
      </c>
      <c r="AB48">
        <f t="shared" si="62"/>
        <v>0</v>
      </c>
      <c r="AC48">
        <f t="shared" si="63"/>
        <v>0</v>
      </c>
      <c r="AD48">
        <f t="shared" ref="AD48:AD54" si="71">SUM(H48)</f>
        <v>0</v>
      </c>
    </row>
    <row r="49" spans="1:30" ht="15.75">
      <c r="A49" s="15">
        <v>5</v>
      </c>
      <c r="B49" s="16" t="s">
        <v>93</v>
      </c>
      <c r="C49" s="20">
        <f>+'Taste område'!C49</f>
        <v>0</v>
      </c>
      <c r="D49" s="20">
        <f>+'Taste område'!D49</f>
        <v>0</v>
      </c>
      <c r="E49" s="20">
        <f>+'Taste område'!E49</f>
        <v>0</v>
      </c>
      <c r="F49" s="20">
        <f>+'Taste område'!F49</f>
        <v>0</v>
      </c>
      <c r="G49" s="20">
        <f>+'Taste område'!G49</f>
        <v>0</v>
      </c>
      <c r="H49" s="28">
        <f t="shared" si="64"/>
        <v>0</v>
      </c>
      <c r="J49">
        <f t="shared" si="51"/>
        <v>0</v>
      </c>
      <c r="M49">
        <f t="shared" si="54"/>
        <v>0</v>
      </c>
      <c r="N49">
        <f t="shared" si="55"/>
        <v>0</v>
      </c>
      <c r="O49">
        <f t="shared" si="65"/>
        <v>0</v>
      </c>
      <c r="P49">
        <f t="shared" si="56"/>
        <v>0</v>
      </c>
      <c r="R49">
        <f t="shared" si="66"/>
        <v>0</v>
      </c>
      <c r="S49">
        <f t="shared" si="57"/>
        <v>0</v>
      </c>
      <c r="T49">
        <f t="shared" si="58"/>
        <v>0</v>
      </c>
      <c r="V49">
        <f t="shared" si="60"/>
        <v>0</v>
      </c>
      <c r="X49">
        <f t="shared" si="67"/>
        <v>0</v>
      </c>
      <c r="Y49">
        <f t="shared" si="70"/>
        <v>0</v>
      </c>
      <c r="AB49">
        <f t="shared" si="62"/>
        <v>0</v>
      </c>
      <c r="AC49">
        <f t="shared" si="63"/>
        <v>0</v>
      </c>
    </row>
    <row r="50" spans="1:30" ht="15.75">
      <c r="A50" s="15">
        <v>6</v>
      </c>
      <c r="B50" s="16" t="s">
        <v>94</v>
      </c>
      <c r="C50" s="20">
        <f>+'Taste område'!C50</f>
        <v>0</v>
      </c>
      <c r="D50" s="20">
        <f>+'Taste område'!D50</f>
        <v>0</v>
      </c>
      <c r="E50" s="20">
        <f>+'Taste område'!E50</f>
        <v>0</v>
      </c>
      <c r="F50" s="20">
        <f>+'Taste område'!F50</f>
        <v>0</v>
      </c>
      <c r="G50" s="20">
        <f>+'Taste område'!G50</f>
        <v>0</v>
      </c>
      <c r="H50" s="28">
        <f t="shared" si="64"/>
        <v>0</v>
      </c>
      <c r="J50">
        <f t="shared" si="51"/>
        <v>0</v>
      </c>
      <c r="K50">
        <f t="shared" si="52"/>
        <v>0</v>
      </c>
      <c r="M50">
        <f t="shared" si="54"/>
        <v>0</v>
      </c>
      <c r="P50">
        <f t="shared" si="56"/>
        <v>0</v>
      </c>
      <c r="R50">
        <f t="shared" si="66"/>
        <v>0</v>
      </c>
      <c r="S50">
        <f t="shared" si="57"/>
        <v>0</v>
      </c>
      <c r="T50">
        <f t="shared" si="58"/>
        <v>0</v>
      </c>
      <c r="U50">
        <f t="shared" si="59"/>
        <v>0</v>
      </c>
      <c r="V50">
        <f t="shared" si="60"/>
        <v>0</v>
      </c>
      <c r="X50">
        <f t="shared" si="67"/>
        <v>0</v>
      </c>
      <c r="Z50">
        <f t="shared" si="61"/>
        <v>0</v>
      </c>
      <c r="AA50">
        <f t="shared" si="68"/>
        <v>0</v>
      </c>
      <c r="AB50">
        <f t="shared" si="62"/>
        <v>0</v>
      </c>
    </row>
    <row r="51" spans="1:30" ht="15.75">
      <c r="A51" s="12">
        <v>7</v>
      </c>
      <c r="B51" s="16" t="s">
        <v>95</v>
      </c>
      <c r="C51" s="21">
        <f>+'Taste område'!C51</f>
        <v>0</v>
      </c>
      <c r="D51" s="21">
        <f>+'Taste område'!D51</f>
        <v>0</v>
      </c>
      <c r="E51" s="21">
        <f>+'Taste område'!E51</f>
        <v>0</v>
      </c>
      <c r="F51" s="21">
        <f>+'Taste område'!F51</f>
        <v>0</v>
      </c>
      <c r="G51" s="21">
        <f>+'Taste område'!G51</f>
        <v>0</v>
      </c>
      <c r="H51" s="28">
        <f t="shared" si="64"/>
        <v>0</v>
      </c>
      <c r="K51">
        <f t="shared" si="52"/>
        <v>0</v>
      </c>
      <c r="L51">
        <f t="shared" si="53"/>
        <v>0</v>
      </c>
      <c r="P51">
        <f t="shared" si="56"/>
        <v>0</v>
      </c>
      <c r="Q51">
        <f t="shared" ref="Q51:Q54" si="72">SUM(H51)</f>
        <v>0</v>
      </c>
      <c r="S51">
        <f t="shared" si="57"/>
        <v>0</v>
      </c>
      <c r="T51">
        <f t="shared" si="58"/>
        <v>0</v>
      </c>
      <c r="U51">
        <f t="shared" si="59"/>
        <v>0</v>
      </c>
      <c r="W51">
        <f t="shared" si="69"/>
        <v>0</v>
      </c>
      <c r="X51">
        <f t="shared" si="67"/>
        <v>0</v>
      </c>
      <c r="Y51">
        <f t="shared" si="70"/>
        <v>0</v>
      </c>
      <c r="AA51">
        <f t="shared" si="68"/>
        <v>0</v>
      </c>
      <c r="AC51">
        <f t="shared" si="63"/>
        <v>0</v>
      </c>
      <c r="AD51">
        <f t="shared" si="71"/>
        <v>0</v>
      </c>
    </row>
    <row r="52" spans="1:30" ht="15.75">
      <c r="A52" s="12">
        <v>8</v>
      </c>
      <c r="B52" s="16" t="s">
        <v>96</v>
      </c>
      <c r="C52" s="21">
        <f>+'Taste område'!C51</f>
        <v>0</v>
      </c>
      <c r="D52" s="21">
        <f>+'Taste område'!D52</f>
        <v>0</v>
      </c>
      <c r="E52" s="21">
        <f>+'Taste område'!E52</f>
        <v>0</v>
      </c>
      <c r="F52" s="21">
        <f>+'Taste område'!F52</f>
        <v>0</v>
      </c>
      <c r="G52" s="21">
        <f>+'Taste område'!G52</f>
        <v>0</v>
      </c>
      <c r="H52" s="28">
        <f t="shared" si="64"/>
        <v>0</v>
      </c>
      <c r="J52">
        <f t="shared" si="51"/>
        <v>0</v>
      </c>
      <c r="K52">
        <f t="shared" si="52"/>
        <v>0</v>
      </c>
      <c r="M52">
        <f>SUM(H52)</f>
        <v>0</v>
      </c>
      <c r="Q52">
        <f t="shared" si="72"/>
        <v>0</v>
      </c>
      <c r="R52">
        <f t="shared" si="66"/>
        <v>0</v>
      </c>
      <c r="S52">
        <f t="shared" si="57"/>
        <v>0</v>
      </c>
      <c r="T52">
        <f t="shared" si="58"/>
        <v>0</v>
      </c>
      <c r="U52">
        <f t="shared" si="59"/>
        <v>0</v>
      </c>
      <c r="V52">
        <f t="shared" si="60"/>
        <v>0</v>
      </c>
      <c r="X52">
        <f t="shared" si="67"/>
        <v>0</v>
      </c>
      <c r="Y52">
        <f t="shared" si="70"/>
        <v>0</v>
      </c>
      <c r="Z52">
        <f t="shared" si="61"/>
        <v>0</v>
      </c>
      <c r="AD52">
        <f t="shared" si="71"/>
        <v>0</v>
      </c>
    </row>
    <row r="53" spans="1:30" ht="15.75">
      <c r="A53" s="15">
        <v>9</v>
      </c>
      <c r="B53" s="16" t="s">
        <v>97</v>
      </c>
      <c r="C53" s="20">
        <f>+'Taste område'!C53</f>
        <v>0</v>
      </c>
      <c r="D53" s="20">
        <f>+'Taste område'!D53</f>
        <v>0</v>
      </c>
      <c r="E53" s="20">
        <f>+'Taste område'!E53</f>
        <v>0</v>
      </c>
      <c r="F53" s="20">
        <f>+'Taste område'!F53</f>
        <v>0</v>
      </c>
      <c r="G53" s="20">
        <f>+'Taste område'!G53</f>
        <v>0</v>
      </c>
      <c r="H53" s="28">
        <f t="shared" si="64"/>
        <v>0</v>
      </c>
      <c r="K53">
        <f t="shared" si="52"/>
        <v>0</v>
      </c>
      <c r="L53">
        <f t="shared" si="53"/>
        <v>0</v>
      </c>
      <c r="M53">
        <f t="shared" si="54"/>
        <v>0</v>
      </c>
      <c r="O53">
        <f t="shared" si="65"/>
        <v>0</v>
      </c>
      <c r="P53">
        <f t="shared" si="56"/>
        <v>0</v>
      </c>
      <c r="Q53">
        <f t="shared" si="72"/>
        <v>0</v>
      </c>
      <c r="R53">
        <f t="shared" si="66"/>
        <v>0</v>
      </c>
      <c r="S53">
        <f t="shared" si="57"/>
        <v>0</v>
      </c>
      <c r="T53">
        <f t="shared" si="58"/>
        <v>0</v>
      </c>
      <c r="U53">
        <f t="shared" si="59"/>
        <v>0</v>
      </c>
      <c r="V53">
        <f t="shared" si="60"/>
        <v>0</v>
      </c>
      <c r="W53">
        <f t="shared" si="69"/>
        <v>0</v>
      </c>
      <c r="Z53">
        <f t="shared" si="61"/>
        <v>0</v>
      </c>
      <c r="AB53">
        <f t="shared" si="62"/>
        <v>0</v>
      </c>
      <c r="AC53">
        <f t="shared" si="63"/>
        <v>0</v>
      </c>
      <c r="AD53">
        <f t="shared" si="71"/>
        <v>0</v>
      </c>
    </row>
    <row r="54" spans="1:30" ht="15.75">
      <c r="A54" s="15">
        <v>10</v>
      </c>
      <c r="B54" s="16" t="s">
        <v>98</v>
      </c>
      <c r="C54" s="20">
        <f>+'Taste område'!C54</f>
        <v>0</v>
      </c>
      <c r="D54" s="20">
        <f>+'Taste område'!D54</f>
        <v>0</v>
      </c>
      <c r="E54" s="20">
        <f>+'Taste område'!E54</f>
        <v>0</v>
      </c>
      <c r="F54" s="20">
        <f>+'Taste område'!F54</f>
        <v>0</v>
      </c>
      <c r="G54" s="20">
        <f>+'Taste område'!G54</f>
        <v>0</v>
      </c>
      <c r="H54" s="28">
        <f t="shared" si="64"/>
        <v>0</v>
      </c>
      <c r="J54">
        <f t="shared" si="51"/>
        <v>0</v>
      </c>
      <c r="K54">
        <f t="shared" si="52"/>
        <v>0</v>
      </c>
      <c r="L54">
        <f t="shared" si="53"/>
        <v>0</v>
      </c>
      <c r="M54">
        <f t="shared" si="54"/>
        <v>0</v>
      </c>
      <c r="P54">
        <f t="shared" si="56"/>
        <v>0</v>
      </c>
      <c r="Q54">
        <f t="shared" si="72"/>
        <v>0</v>
      </c>
      <c r="R54">
        <f t="shared" si="66"/>
        <v>0</v>
      </c>
      <c r="T54">
        <f t="shared" si="58"/>
        <v>0</v>
      </c>
      <c r="V54">
        <f t="shared" si="60"/>
        <v>0</v>
      </c>
      <c r="W54">
        <f t="shared" si="69"/>
        <v>0</v>
      </c>
      <c r="Z54">
        <f t="shared" si="61"/>
        <v>0</v>
      </c>
      <c r="AA54">
        <f t="shared" si="68"/>
        <v>0</v>
      </c>
      <c r="AC54">
        <f t="shared" si="63"/>
        <v>0</v>
      </c>
      <c r="AD54">
        <f t="shared" si="71"/>
        <v>0</v>
      </c>
    </row>
    <row r="55" spans="1:30" ht="15.75">
      <c r="A55" s="15" t="s">
        <v>6</v>
      </c>
      <c r="B55" s="16"/>
      <c r="C55" s="20"/>
      <c r="D55" s="20"/>
      <c r="E55" s="20"/>
      <c r="F55" s="20"/>
      <c r="G55" s="20"/>
      <c r="H55" s="28">
        <f>SUM(H45:H54)</f>
        <v>0</v>
      </c>
      <c r="I55">
        <f t="shared" ref="I55:AD55" si="73">SUM(I45:I54)</f>
        <v>0</v>
      </c>
      <c r="J55">
        <f t="shared" si="73"/>
        <v>0</v>
      </c>
      <c r="K55">
        <f t="shared" si="73"/>
        <v>0</v>
      </c>
      <c r="L55">
        <f t="shared" si="73"/>
        <v>0</v>
      </c>
      <c r="M55">
        <f t="shared" si="73"/>
        <v>0</v>
      </c>
      <c r="N55">
        <f t="shared" si="73"/>
        <v>0</v>
      </c>
      <c r="O55">
        <f t="shared" si="73"/>
        <v>0</v>
      </c>
      <c r="P55">
        <f t="shared" si="73"/>
        <v>0</v>
      </c>
      <c r="Q55">
        <f t="shared" si="73"/>
        <v>0</v>
      </c>
      <c r="R55">
        <f t="shared" si="73"/>
        <v>0</v>
      </c>
      <c r="S55">
        <f t="shared" si="73"/>
        <v>0</v>
      </c>
      <c r="T55">
        <f t="shared" si="73"/>
        <v>0</v>
      </c>
      <c r="U55">
        <f t="shared" si="73"/>
        <v>0</v>
      </c>
      <c r="V55">
        <f t="shared" si="73"/>
        <v>0</v>
      </c>
      <c r="W55">
        <f t="shared" si="73"/>
        <v>0</v>
      </c>
      <c r="X55">
        <f t="shared" si="73"/>
        <v>0</v>
      </c>
      <c r="Y55">
        <f t="shared" si="73"/>
        <v>0</v>
      </c>
      <c r="Z55">
        <f t="shared" si="73"/>
        <v>0</v>
      </c>
      <c r="AA55">
        <f t="shared" si="73"/>
        <v>0</v>
      </c>
      <c r="AB55">
        <f t="shared" si="73"/>
        <v>0</v>
      </c>
      <c r="AC55">
        <f t="shared" si="73"/>
        <v>0</v>
      </c>
      <c r="AD55">
        <f t="shared" si="73"/>
        <v>0</v>
      </c>
    </row>
    <row r="56" spans="1:30" ht="15.75">
      <c r="A56" s="18"/>
      <c r="B56" s="19" t="s">
        <v>11</v>
      </c>
      <c r="C56" s="17"/>
      <c r="D56" s="17"/>
      <c r="E56" s="17"/>
      <c r="F56" s="17"/>
      <c r="G56" s="17"/>
      <c r="H56" s="28"/>
    </row>
    <row r="57" spans="1:30" ht="15.75">
      <c r="A57" s="18"/>
      <c r="B57" s="19" t="s">
        <v>12</v>
      </c>
      <c r="C57" s="17"/>
      <c r="D57" s="17"/>
      <c r="E57" s="17"/>
      <c r="F57" s="17"/>
      <c r="G57" s="17"/>
      <c r="H57" s="28"/>
    </row>
    <row r="58" spans="1:30" ht="15.75">
      <c r="A58" s="15">
        <v>1</v>
      </c>
      <c r="B58" s="16" t="s">
        <v>99</v>
      </c>
      <c r="C58" s="20">
        <f>+'Taste område'!C58</f>
        <v>0</v>
      </c>
      <c r="D58" s="20">
        <f>+'Taste område'!D584</f>
        <v>0</v>
      </c>
      <c r="E58" s="20">
        <f>+'Taste område'!E58</f>
        <v>0</v>
      </c>
      <c r="F58" s="20">
        <f>+'Taste område'!F58</f>
        <v>0</v>
      </c>
      <c r="G58" s="20">
        <f>+'Taste område'!G58</f>
        <v>0</v>
      </c>
      <c r="H58" s="28">
        <f>SUM(C58+((D58)*2)+((E58)*3)+((F58)*4)+((G58)*5))</f>
        <v>0</v>
      </c>
      <c r="J58">
        <f>SUM(O16,O29,O42,O55,)</f>
        <v>0</v>
      </c>
      <c r="O58">
        <f>SUM(O55,O29,O16)</f>
        <v>0</v>
      </c>
      <c r="T58">
        <f>SUM(T55,T29,T16)</f>
        <v>0</v>
      </c>
    </row>
    <row r="59" spans="1:30" ht="15.75">
      <c r="A59" s="15">
        <v>2</v>
      </c>
      <c r="B59" s="16" t="s">
        <v>100</v>
      </c>
      <c r="C59" s="20">
        <f>+'Taste område'!C59</f>
        <v>0</v>
      </c>
      <c r="D59" s="20">
        <f>+'Taste område'!D59</f>
        <v>0</v>
      </c>
      <c r="E59" s="20">
        <f>+'Taste område'!E59</f>
        <v>0</v>
      </c>
      <c r="F59" s="20">
        <f>+'Taste område'!F59</f>
        <v>0</v>
      </c>
      <c r="G59" s="20">
        <f>+'Taste område'!G59</f>
        <v>0</v>
      </c>
      <c r="H59" s="28">
        <f t="shared" ref="H59:H67" si="74">SUM(C59+((D59)*2)+((E59)*3)+((F59)*4)+((G59)*5))</f>
        <v>0</v>
      </c>
    </row>
    <row r="60" spans="1:30" ht="15.75">
      <c r="A60" s="12">
        <v>3</v>
      </c>
      <c r="B60" s="16" t="s">
        <v>101</v>
      </c>
      <c r="C60" s="21">
        <f>+'Taste område'!C60</f>
        <v>0</v>
      </c>
      <c r="D60" s="21">
        <f>+'Taste område'!D60</f>
        <v>0</v>
      </c>
      <c r="E60" s="21">
        <f>+'Taste område'!E60</f>
        <v>0</v>
      </c>
      <c r="F60" s="21">
        <f>+'Taste område'!F60</f>
        <v>0</v>
      </c>
      <c r="G60" s="21">
        <f>+'Taste område'!G60</f>
        <v>0</v>
      </c>
      <c r="H60" s="28">
        <f t="shared" si="74"/>
        <v>0</v>
      </c>
    </row>
    <row r="61" spans="1:30" ht="15.75">
      <c r="A61" s="15">
        <v>4</v>
      </c>
      <c r="B61" s="16" t="s">
        <v>102</v>
      </c>
      <c r="C61" s="20">
        <f>+'Taste område'!C61</f>
        <v>0</v>
      </c>
      <c r="D61" s="20">
        <f>+'Taste område'!D61</f>
        <v>0</v>
      </c>
      <c r="E61" s="20">
        <f>+'Taste område'!E61</f>
        <v>0</v>
      </c>
      <c r="F61" s="20">
        <f>+'Taste område'!F61</f>
        <v>0</v>
      </c>
      <c r="G61" s="20">
        <f>+'Taste område'!G61</f>
        <v>0</v>
      </c>
      <c r="H61" s="28">
        <f t="shared" si="74"/>
        <v>0</v>
      </c>
    </row>
    <row r="62" spans="1:30" ht="15.75">
      <c r="A62" s="15">
        <v>5</v>
      </c>
      <c r="B62" s="16" t="s">
        <v>103</v>
      </c>
      <c r="C62" s="20">
        <f>+'Taste område'!C62</f>
        <v>0</v>
      </c>
      <c r="D62" s="20">
        <f>+'Taste område'!D62</f>
        <v>0</v>
      </c>
      <c r="E62" s="20">
        <f>+'Taste område'!E62</f>
        <v>0</v>
      </c>
      <c r="F62" s="20">
        <f>+'Taste område'!F62</f>
        <v>0</v>
      </c>
      <c r="G62" s="20">
        <f>+'Taste område'!G62</f>
        <v>0</v>
      </c>
      <c r="H62" s="26">
        <f t="shared" si="74"/>
        <v>0</v>
      </c>
    </row>
    <row r="63" spans="1:30" ht="15.75">
      <c r="A63" s="15">
        <v>6</v>
      </c>
      <c r="B63" s="16" t="s">
        <v>104</v>
      </c>
      <c r="C63" s="20">
        <f>+'Taste område'!C63</f>
        <v>0</v>
      </c>
      <c r="D63" s="20">
        <f>+'Taste område'!D63</f>
        <v>0</v>
      </c>
      <c r="E63" s="20">
        <f>+'Taste område'!E63</f>
        <v>0</v>
      </c>
      <c r="F63" s="20">
        <f>+'Taste område'!F63</f>
        <v>0</v>
      </c>
      <c r="G63" s="20">
        <f>+'Taste område'!G63</f>
        <v>0</v>
      </c>
      <c r="H63" s="27">
        <f t="shared" si="74"/>
        <v>0</v>
      </c>
    </row>
    <row r="64" spans="1:30" ht="15.75">
      <c r="A64" s="15">
        <v>7</v>
      </c>
      <c r="B64" s="16" t="s">
        <v>105</v>
      </c>
      <c r="C64" s="20">
        <f>+'Taste område'!C64</f>
        <v>0</v>
      </c>
      <c r="D64" s="20">
        <f>+'Taste område'!D64</f>
        <v>0</v>
      </c>
      <c r="E64" s="20">
        <f>+'Taste område'!E64</f>
        <v>0</v>
      </c>
      <c r="F64" s="20">
        <f>+'Taste område'!F64</f>
        <v>0</v>
      </c>
      <c r="G64" s="20">
        <f>+'Taste område'!G64</f>
        <v>0</v>
      </c>
      <c r="H64" s="28">
        <f t="shared" si="74"/>
        <v>0</v>
      </c>
    </row>
    <row r="65" spans="1:57" ht="15.75">
      <c r="A65" s="15">
        <v>8</v>
      </c>
      <c r="B65" s="16" t="s">
        <v>106</v>
      </c>
      <c r="C65" s="20">
        <f>+'Taste område'!C65</f>
        <v>0</v>
      </c>
      <c r="D65" s="20">
        <f>+'Taste område'!D65</f>
        <v>0</v>
      </c>
      <c r="E65" s="20">
        <f>+'Taste område'!E65</f>
        <v>0</v>
      </c>
      <c r="F65" s="20">
        <f>+'Taste område'!F65</f>
        <v>0</v>
      </c>
      <c r="G65" s="20">
        <f>+'Taste område'!G65</f>
        <v>0</v>
      </c>
      <c r="H65" s="26">
        <f t="shared" si="74"/>
        <v>0</v>
      </c>
    </row>
    <row r="66" spans="1:57" ht="15.75">
      <c r="A66" s="15">
        <v>9</v>
      </c>
      <c r="B66" s="16" t="s">
        <v>107</v>
      </c>
      <c r="C66" s="20">
        <f>+'Taste område'!C66</f>
        <v>0</v>
      </c>
      <c r="D66" s="20">
        <f>+'Taste område'!D66</f>
        <v>0</v>
      </c>
      <c r="E66" s="20">
        <f>+'Taste område'!E66</f>
        <v>0</v>
      </c>
      <c r="F66" s="20">
        <f>+'Taste område'!F67</f>
        <v>0</v>
      </c>
      <c r="G66" s="20">
        <f>+'Taste område'!G66</f>
        <v>0</v>
      </c>
      <c r="H66" s="28">
        <f t="shared" si="74"/>
        <v>0</v>
      </c>
    </row>
    <row r="67" spans="1:57" ht="15.75">
      <c r="A67" s="15">
        <v>10</v>
      </c>
      <c r="B67" s="16" t="s">
        <v>108</v>
      </c>
      <c r="C67" s="20">
        <f>+'Taste område'!C67</f>
        <v>0</v>
      </c>
      <c r="D67" s="20">
        <f>+'Taste område'!D67</f>
        <v>0</v>
      </c>
      <c r="E67" s="20">
        <f>+'Taste område'!E68</f>
        <v>0</v>
      </c>
      <c r="F67" s="20">
        <f>+'Taste område'!F68</f>
        <v>0</v>
      </c>
      <c r="G67" s="20">
        <f>+'Taste område'!G67</f>
        <v>0</v>
      </c>
      <c r="H67" s="28">
        <f t="shared" si="74"/>
        <v>0</v>
      </c>
    </row>
    <row r="68" spans="1:57" ht="15.75">
      <c r="A68" s="15" t="s">
        <v>6</v>
      </c>
      <c r="B68" s="16"/>
      <c r="C68" s="20"/>
      <c r="D68" s="20"/>
      <c r="E68" s="20"/>
      <c r="F68" s="20"/>
      <c r="G68" s="20"/>
      <c r="H68" s="27">
        <f>SUM(H58:H67)</f>
        <v>0</v>
      </c>
      <c r="AG68" t="s">
        <v>115</v>
      </c>
      <c r="AM68" t="s">
        <v>37</v>
      </c>
      <c r="AS68" t="s">
        <v>43</v>
      </c>
      <c r="AY68" t="s">
        <v>51</v>
      </c>
    </row>
    <row r="69" spans="1:57" ht="18.75">
      <c r="A69" s="15"/>
      <c r="B69" s="23" t="s">
        <v>1</v>
      </c>
      <c r="C69" s="24">
        <v>1</v>
      </c>
      <c r="D69" s="24">
        <v>2</v>
      </c>
      <c r="E69" s="24">
        <v>3</v>
      </c>
      <c r="F69" s="24">
        <v>4</v>
      </c>
      <c r="G69" s="24">
        <v>5</v>
      </c>
      <c r="AG69" t="s">
        <v>30</v>
      </c>
      <c r="AH69" t="s">
        <v>31</v>
      </c>
      <c r="AI69" t="s">
        <v>32</v>
      </c>
      <c r="AJ69" t="s">
        <v>33</v>
      </c>
      <c r="AM69" t="s">
        <v>24</v>
      </c>
      <c r="AN69" t="s">
        <v>25</v>
      </c>
      <c r="AO69" t="s">
        <v>26</v>
      </c>
      <c r="AP69" t="s">
        <v>27</v>
      </c>
      <c r="AS69" t="s">
        <v>39</v>
      </c>
      <c r="AT69" t="s">
        <v>22</v>
      </c>
      <c r="AU69" t="s">
        <v>40</v>
      </c>
      <c r="AY69" t="s">
        <v>45</v>
      </c>
      <c r="AZ69" t="s">
        <v>46</v>
      </c>
      <c r="BA69" t="s">
        <v>47</v>
      </c>
      <c r="BB69" t="s">
        <v>48</v>
      </c>
      <c r="BC69" t="s">
        <v>49</v>
      </c>
      <c r="BD69" t="s">
        <v>50</v>
      </c>
    </row>
    <row r="70" spans="1:57" ht="18.75">
      <c r="A70" s="25"/>
      <c r="B70" s="30" t="s">
        <v>0</v>
      </c>
      <c r="C70" s="31">
        <f>+'Taste område'!C70</f>
        <v>0</v>
      </c>
      <c r="D70" s="31">
        <f>+'Taste område'!D70</f>
        <v>0</v>
      </c>
      <c r="E70" s="31">
        <f>+'Taste område'!E70</f>
        <v>0</v>
      </c>
      <c r="F70" s="31">
        <f>+'Taste område'!F70</f>
        <v>0</v>
      </c>
      <c r="G70" s="31">
        <f>+'Taste område'!G70</f>
        <v>0</v>
      </c>
      <c r="AG70" s="2">
        <f>+(AG8+AG23+AG47)/3</f>
        <v>0</v>
      </c>
      <c r="AH70" s="2">
        <f>(AH47+AH23+AH8)/3</f>
        <v>0</v>
      </c>
      <c r="AI70" s="2">
        <f>+(AI47+AI23+AI8)/3</f>
        <v>0</v>
      </c>
      <c r="AJ70" s="2">
        <f>SUM(AJ47+AJ23+AJ8)/3</f>
        <v>0</v>
      </c>
      <c r="AM70" s="2">
        <f>SUM(AM47+AM23+AM8)/3</f>
        <v>0</v>
      </c>
      <c r="AN70" s="2">
        <f>SUM(AN47+AN23+AN8)/3</f>
        <v>0</v>
      </c>
      <c r="AO70" s="2">
        <f t="shared" ref="AO70:AP70" si="75">SUM(AO47+AO23+AO8)/3</f>
        <v>0</v>
      </c>
      <c r="AP70" s="2">
        <f t="shared" si="75"/>
        <v>0</v>
      </c>
      <c r="AQ70" s="2"/>
      <c r="AR70" s="2"/>
      <c r="AS70" s="2">
        <f>SUM(+AS47+AS23+AS8)/3</f>
        <v>0</v>
      </c>
      <c r="AT70" s="2">
        <f t="shared" ref="AT70:AU70" si="76">SUM(+AT47+AT23+AT8)/3</f>
        <v>0</v>
      </c>
      <c r="AU70" s="2">
        <f t="shared" si="76"/>
        <v>0</v>
      </c>
      <c r="AV70" s="2"/>
      <c r="AW70" s="2"/>
      <c r="AX70" s="2"/>
      <c r="AY70" s="2">
        <f>SUM(AY47+AY23+AY8)/3</f>
        <v>0</v>
      </c>
      <c r="AZ70" s="2">
        <f t="shared" ref="AZ70:BD70" si="77">SUM(AZ47+AZ23+AZ8)/3</f>
        <v>0</v>
      </c>
      <c r="BA70" s="2">
        <f t="shared" si="77"/>
        <v>0</v>
      </c>
      <c r="BB70" s="2">
        <f t="shared" si="77"/>
        <v>0</v>
      </c>
      <c r="BC70" s="2">
        <f t="shared" si="77"/>
        <v>0</v>
      </c>
      <c r="BD70" s="2">
        <f t="shared" si="77"/>
        <v>0</v>
      </c>
      <c r="BE70" s="2"/>
    </row>
    <row r="72" spans="1:57">
      <c r="A72" t="s">
        <v>110</v>
      </c>
      <c r="B72" t="s">
        <v>109</v>
      </c>
    </row>
    <row r="73" spans="1:57">
      <c r="A73">
        <v>2</v>
      </c>
      <c r="B73" t="s">
        <v>111</v>
      </c>
    </row>
    <row r="98" spans="28:28">
      <c r="AB98">
        <f>SUM(J98:AA98)</f>
        <v>0</v>
      </c>
    </row>
  </sheetData>
  <phoneticPr fontId="0" type="noConversion"/>
  <pageMargins left="0.7" right="0.7" top="0.75" bottom="0.75" header="0.3" footer="0.3"/>
  <pageSetup paperSize="9" orientation="landscape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:G105"/>
  <sheetViews>
    <sheetView view="pageLayout" zoomScaleNormal="100" workbookViewId="0">
      <selection activeCell="B6" sqref="B6"/>
    </sheetView>
  </sheetViews>
  <sheetFormatPr defaultRowHeight="15"/>
  <cols>
    <col min="2" max="2" width="36.85546875" bestFit="1" customWidth="1"/>
    <col min="3" max="4" width="17.85546875" bestFit="1" customWidth="1"/>
    <col min="5" max="5" width="15.140625" bestFit="1" customWidth="1"/>
    <col min="6" max="6" width="11.7109375" hidden="1" customWidth="1"/>
  </cols>
  <sheetData>
    <row r="3" spans="2:7">
      <c r="B3" t="str">
        <f>+'Bereginger KUN Munkholm'!AG5</f>
        <v>Strategier - lær 4, overbliksfunktioner</v>
      </c>
    </row>
    <row r="5" spans="2:7">
      <c r="B5" t="str">
        <f>+'Bereginger KUN Munkholm'!AG7</f>
        <v>kontekst baseret str.</v>
      </c>
      <c r="C5" s="2" t="str">
        <f>+'Bereginger KUN Munkholm'!$AH$7</f>
        <v>omkodningslæring</v>
      </c>
      <c r="D5" t="str">
        <f>+'Bereginger KUN Munkholm'!$AI$7</f>
        <v>modelopstilling</v>
      </c>
      <c r="E5" t="str">
        <f>+'Bereginger KUN Munkholm'!$AJ$7</f>
        <v>problemløsning</v>
      </c>
    </row>
    <row r="6" spans="2:7">
      <c r="B6" s="2">
        <f>+'Bereginger KUN Munkholm'!$AG$8</f>
        <v>0</v>
      </c>
      <c r="C6" s="2">
        <f>+'Bereginger KUN Munkholm'!$AH$8</f>
        <v>0</v>
      </c>
      <c r="D6" s="2">
        <f>+'Bereginger KUN Munkholm'!$AI$8</f>
        <v>0</v>
      </c>
      <c r="E6" s="2">
        <f>+'Bereginger KUN Munkholm'!$AJ$8</f>
        <v>0</v>
      </c>
    </row>
    <row r="7" spans="2:7">
      <c r="B7" s="2"/>
      <c r="C7" s="2"/>
      <c r="E7" s="2"/>
      <c r="G7" s="2"/>
    </row>
    <row r="31" ht="14.25" customHeight="1"/>
    <row r="36" spans="2:5">
      <c r="B36" t="str">
        <f>+'Bereginger KUN Munkholm'!AG21</f>
        <v>Strategier - lær 5, regel og strukturfunktioner</v>
      </c>
    </row>
    <row r="38" spans="2:5">
      <c r="B38" t="str">
        <f>+'Bereginger KUN Munkholm'!AG22</f>
        <v>kontekst baseret str.</v>
      </c>
      <c r="C38" t="str">
        <f>+'Bereginger KUN Munkholm'!AH22</f>
        <v>omkodningslæring</v>
      </c>
      <c r="D38" t="str">
        <f>+'Bereginger KUN Munkholm'!AI22</f>
        <v>modelopstilling</v>
      </c>
      <c r="E38" t="str">
        <f>+'Bereginger KUN Munkholm'!AJ22</f>
        <v>problemløsning</v>
      </c>
    </row>
    <row r="39" spans="2:5">
      <c r="B39" s="2">
        <f>+'Bereginger KUN Munkholm'!AG23</f>
        <v>0</v>
      </c>
      <c r="C39" s="2">
        <f>+'Bereginger KUN Munkholm'!AH23</f>
        <v>0</v>
      </c>
      <c r="D39" s="2">
        <f>+'Bereginger KUN Munkholm'!AI23</f>
        <v>0</v>
      </c>
      <c r="E39" s="2">
        <f>+'Bereginger KUN Munkholm'!AJ23</f>
        <v>0</v>
      </c>
    </row>
    <row r="69" spans="2:5">
      <c r="B69" t="str">
        <f>+'Bereginger KUN Munkholm'!AG45</f>
        <v>Strategier - lær 6, at lære nyt</v>
      </c>
    </row>
    <row r="71" spans="2:5">
      <c r="B71" t="str">
        <f>+'Bereginger KUN Munkholm'!AG46</f>
        <v>kontekst baseret str.</v>
      </c>
      <c r="C71" t="str">
        <f>+'Bereginger KUN Munkholm'!AH46</f>
        <v>omkodningslæring</v>
      </c>
      <c r="D71" t="str">
        <f>+'Bereginger KUN Munkholm'!AI46</f>
        <v>modelopstilling</v>
      </c>
      <c r="E71" t="str">
        <f>+'Bereginger KUN Munkholm'!AJ46</f>
        <v>problemløsning</v>
      </c>
    </row>
    <row r="72" spans="2:5">
      <c r="B72" s="2">
        <f>+'Bereginger KUN Munkholm'!AG47</f>
        <v>0</v>
      </c>
      <c r="C72" s="2">
        <f>+'Bereginger KUN Munkholm'!AH47</f>
        <v>0</v>
      </c>
      <c r="D72" s="2">
        <f>+'Bereginger KUN Munkholm'!AI47</f>
        <v>0</v>
      </c>
      <c r="E72" s="2">
        <f>+'Bereginger KUN Munkholm'!AJ47</f>
        <v>0</v>
      </c>
    </row>
    <row r="102" spans="2:5">
      <c r="B102" t="str">
        <f>+'Bereginger KUN Munkholm'!$AG$68</f>
        <v>Strategier - lær 7, strategiskemaer hos eleven</v>
      </c>
    </row>
    <row r="104" spans="2:5">
      <c r="B104" t="str">
        <f>+'Bereginger KUN Munkholm'!$AG$69</f>
        <v>kontekst baseret str.</v>
      </c>
      <c r="C104" t="str">
        <f>+'Bereginger KUN Munkholm'!$AH$69</f>
        <v>omkodningslæring</v>
      </c>
      <c r="D104" t="str">
        <f>+'Bereginger KUN Munkholm'!$AI$69</f>
        <v>modelopstilling</v>
      </c>
      <c r="E104" t="str">
        <f>+'Bereginger KUN Munkholm'!$AJ$69</f>
        <v>problemløsning</v>
      </c>
    </row>
    <row r="105" spans="2:5">
      <c r="B105" s="2">
        <f>+'Bereginger KUN Munkholm'!$AG$70</f>
        <v>0</v>
      </c>
      <c r="C105" s="2">
        <f>+'Bereginger KUN Munkholm'!$AH$70</f>
        <v>0</v>
      </c>
      <c r="D105" s="2">
        <f>+'Bereginger KUN Munkholm'!$AI$70</f>
        <v>0</v>
      </c>
      <c r="E105" s="2">
        <f>+'Bereginger KUN Munkholm'!$AJ$70</f>
        <v>0</v>
      </c>
    </row>
  </sheetData>
  <sheetProtection sheet="1" objects="1" scenarios="1"/>
  <pageMargins left="0.7" right="0.7" top="0.75" bottom="0.75" header="0.3" footer="0.3"/>
  <pageSetup paperSize="9" orientation="landscape" r:id="rId1"/>
  <headerFooter>
    <oddFooter>&amp;L&amp;F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3:E105"/>
  <sheetViews>
    <sheetView topLeftCell="A13" workbookViewId="0">
      <selection activeCell="I19" sqref="I19"/>
    </sheetView>
  </sheetViews>
  <sheetFormatPr defaultRowHeight="15"/>
  <sheetData>
    <row r="3" spans="2:5">
      <c r="B3" t="str">
        <f>+'Bereginger KUN Munkholm'!AM5</f>
        <v>Hukommelse - lær 4, overbliksfunktioner</v>
      </c>
    </row>
    <row r="5" spans="2:5">
      <c r="B5" t="str">
        <f>+'Bereginger KUN Munkholm'!AM7</f>
        <v>arb+kt</v>
      </c>
      <c r="C5" t="str">
        <f>+'Bereginger KUN Munkholm'!AN7</f>
        <v>proc huk</v>
      </c>
      <c r="D5" t="str">
        <f>+'Bereginger KUN Munkholm'!AO7</f>
        <v>sem-huk</v>
      </c>
      <c r="E5" t="str">
        <f>+'Bereginger KUN Munkholm'!AP7</f>
        <v>episo-huk</v>
      </c>
    </row>
    <row r="6" spans="2:5">
      <c r="B6" s="2">
        <f>+'Bereginger KUN Munkholm'!AM8</f>
        <v>0</v>
      </c>
      <c r="C6" s="2">
        <f>+'Bereginger KUN Munkholm'!AN8</f>
        <v>0</v>
      </c>
      <c r="D6" s="2">
        <f>+'Bereginger KUN Munkholm'!AO8</f>
        <v>0</v>
      </c>
      <c r="E6" s="2">
        <f>+'Bereginger KUN Munkholm'!AP8</f>
        <v>0</v>
      </c>
    </row>
    <row r="36" spans="2:5">
      <c r="B36" t="str">
        <f>+'Bereginger KUN Munkholm'!AM21</f>
        <v>Hukommelse - lær 5, regel og strukturfunktioner</v>
      </c>
    </row>
    <row r="38" spans="2:5">
      <c r="B38" t="str">
        <f>+'Bereginger KUN Munkholm'!AM22</f>
        <v>arb+kt</v>
      </c>
      <c r="C38" t="str">
        <f>+'Bereginger KUN Munkholm'!AN22</f>
        <v>proc huk</v>
      </c>
      <c r="D38" t="str">
        <f>+'Bereginger KUN Munkholm'!AO22</f>
        <v>sem-huk</v>
      </c>
      <c r="E38" t="str">
        <f>+'Bereginger KUN Munkholm'!AP22</f>
        <v>episo-huk</v>
      </c>
    </row>
    <row r="39" spans="2:5">
      <c r="B39" s="2">
        <f>+'Bereginger KUN Munkholm'!AM23</f>
        <v>0</v>
      </c>
      <c r="C39" s="2">
        <f>+'Bereginger KUN Munkholm'!AN23</f>
        <v>0</v>
      </c>
      <c r="D39" s="2">
        <f>+'Bereginger KUN Munkholm'!AO23</f>
        <v>0</v>
      </c>
      <c r="E39" s="2">
        <f>+'Bereginger KUN Munkholm'!AP23</f>
        <v>0</v>
      </c>
    </row>
    <row r="69" spans="2:5">
      <c r="B69" t="str">
        <f>+'Bereginger KUN Munkholm'!$AM$45</f>
        <v>Hukommelse - lær 6, at lære nyt</v>
      </c>
    </row>
    <row r="71" spans="2:5">
      <c r="B71" t="str">
        <f>+'Bereginger KUN Munkholm'!$AM$46</f>
        <v>arb+kt</v>
      </c>
      <c r="C71" t="str">
        <f>+'Bereginger KUN Munkholm'!$AN$46</f>
        <v>proc huk</v>
      </c>
      <c r="D71" t="str">
        <f>+'Bereginger KUN Munkholm'!$AO$46</f>
        <v>sem-huk</v>
      </c>
      <c r="E71" t="str">
        <f>+'Bereginger KUN Munkholm'!$AP$46</f>
        <v>episo-huk</v>
      </c>
    </row>
    <row r="72" spans="2:5">
      <c r="B72" s="2">
        <f>+'Bereginger KUN Munkholm'!$AM$47</f>
        <v>0</v>
      </c>
      <c r="C72" s="2">
        <f>+'Bereginger KUN Munkholm'!$AN$47</f>
        <v>0</v>
      </c>
      <c r="D72" s="2">
        <f>+'Bereginger KUN Munkholm'!$AO$47</f>
        <v>0</v>
      </c>
      <c r="E72" s="2">
        <f>+'Bereginger KUN Munkholm'!$AP$47</f>
        <v>0</v>
      </c>
    </row>
    <row r="102" spans="2:5">
      <c r="B102" t="str">
        <f>+'Bereginger KUN Munkholm'!AM68</f>
        <v>Hukommelse - lær 7, strategiskemaer hos eleven</v>
      </c>
    </row>
    <row r="104" spans="2:5">
      <c r="B104" t="str">
        <f>+'Bereginger KUN Munkholm'!AM69</f>
        <v>arb+kt</v>
      </c>
      <c r="C104" t="str">
        <f>+'Bereginger KUN Munkholm'!AN69</f>
        <v>proc huk</v>
      </c>
      <c r="D104" t="str">
        <f>+'Bereginger KUN Munkholm'!AO69</f>
        <v>sem-huk</v>
      </c>
      <c r="E104" s="2" t="str">
        <f>+'Bereginger KUN Munkholm'!AP69</f>
        <v>episo-huk</v>
      </c>
    </row>
    <row r="105" spans="2:5">
      <c r="B105" s="2">
        <f>+'Bereginger KUN Munkholm'!AM70</f>
        <v>0</v>
      </c>
      <c r="C105" s="2">
        <f>+'Bereginger KUN Munkholm'!AN70</f>
        <v>0</v>
      </c>
      <c r="D105" s="2">
        <f>+'Bereginger KUN Munkholm'!AO70</f>
        <v>0</v>
      </c>
      <c r="E105" s="2">
        <f>+'Bereginger KUN Munkholm'!AP70</f>
        <v>0</v>
      </c>
    </row>
  </sheetData>
  <sheetProtection sheet="1" objects="1" scenarios="1"/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3:D105"/>
  <sheetViews>
    <sheetView topLeftCell="A7" workbookViewId="0">
      <selection activeCell="I19" sqref="I19"/>
    </sheetView>
  </sheetViews>
  <sheetFormatPr defaultRowHeight="15"/>
  <cols>
    <col min="2" max="2" width="17.7109375" customWidth="1"/>
    <col min="3" max="3" width="13.5703125" bestFit="1" customWidth="1"/>
    <col min="4" max="4" width="13.85546875" bestFit="1" customWidth="1"/>
  </cols>
  <sheetData>
    <row r="3" spans="2:4">
      <c r="B3" t="str">
        <f>+'Bereginger KUN Munkholm'!AS5</f>
        <v>Opmærksomhed - lær 4, overbliksfunktioner</v>
      </c>
    </row>
    <row r="5" spans="2:4">
      <c r="B5" t="str">
        <f>+'Bereginger KUN Munkholm'!AS7</f>
        <v>fokuseret opm.</v>
      </c>
      <c r="C5" t="str">
        <f>+'Bereginger KUN Munkholm'!AT7 'Bereginger KUN Munkholm'!AT7</f>
        <v>koncentration</v>
      </c>
      <c r="D5" t="str">
        <f>+'Bereginger KUN Munkholm'!AU7</f>
        <v>fleksibel opm.</v>
      </c>
    </row>
    <row r="6" spans="2:4">
      <c r="B6" s="2">
        <f>+'Bereginger KUN Munkholm'!AS8</f>
        <v>0</v>
      </c>
      <c r="C6" s="2">
        <f>+'Bereginger KUN Munkholm'!AT8</f>
        <v>0</v>
      </c>
      <c r="D6" s="2">
        <f>+'Bereginger KUN Munkholm'!AU8</f>
        <v>0</v>
      </c>
    </row>
    <row r="36" spans="2:4">
      <c r="B36" t="str">
        <f>+'Bereginger KUN Munkholm'!AS21</f>
        <v>Opmærksomhed - lær 5, regel og strukturfunktioner</v>
      </c>
    </row>
    <row r="38" spans="2:4">
      <c r="B38" t="str">
        <f>+'Bereginger KUN Munkholm'!AS22</f>
        <v>fokuseret opm.</v>
      </c>
      <c r="C38" t="str">
        <f>+'Bereginger KUN Munkholm'!AT22</f>
        <v>koncentration</v>
      </c>
      <c r="D38" t="str">
        <f>+'Bereginger KUN Munkholm'!AU22</f>
        <v>fleksibel opm.</v>
      </c>
    </row>
    <row r="39" spans="2:4">
      <c r="B39" s="2">
        <f>+'Bereginger KUN Munkholm'!AS23</f>
        <v>0</v>
      </c>
      <c r="C39" s="2">
        <f>+'Bereginger KUN Munkholm'!AT23</f>
        <v>0</v>
      </c>
      <c r="D39" s="2">
        <f>+'Bereginger KUN Munkholm'!AU23</f>
        <v>0</v>
      </c>
    </row>
    <row r="69" spans="2:4">
      <c r="B69" t="str">
        <f>+'Bereginger KUN Munkholm'!$AS$45</f>
        <v>Opmærksomhed - lær 6, at lære nyt</v>
      </c>
    </row>
    <row r="71" spans="2:4">
      <c r="B71" s="2" t="str">
        <f>+'Bereginger KUN Munkholm'!$AS$46</f>
        <v>fokuseret opm.</v>
      </c>
      <c r="C71" t="str">
        <f>+'Bereginger KUN Munkholm'!$AT$46</f>
        <v>koncentration</v>
      </c>
      <c r="D71" t="str">
        <f>+'Bereginger KUN Munkholm'!$AU$46</f>
        <v>fleksibel opm.</v>
      </c>
    </row>
    <row r="72" spans="2:4">
      <c r="B72" s="2">
        <f>+'Bereginger KUN Munkholm'!$AS$47</f>
        <v>0</v>
      </c>
      <c r="C72" s="2">
        <f>+'Bereginger KUN Munkholm'!$AT$47</f>
        <v>0</v>
      </c>
      <c r="D72" s="2">
        <f>+'Bereginger KUN Munkholm'!$AU$47</f>
        <v>0</v>
      </c>
    </row>
    <row r="102" spans="2:4">
      <c r="B102" t="str">
        <f>+'Bereginger KUN Munkholm'!$AS$68</f>
        <v>Opmærksomhed - lær 7, strategieskemaer hos eleven</v>
      </c>
    </row>
    <row r="104" spans="2:4">
      <c r="B104" t="str">
        <f>+'Bereginger KUN Munkholm'!$AS$69</f>
        <v>fokuseret opm.</v>
      </c>
      <c r="C104" t="str">
        <f>+'Bereginger KUN Munkholm'!$AT$69</f>
        <v>koncentration</v>
      </c>
      <c r="D104" t="str">
        <f>+'Bereginger KUN Munkholm'!$AU$69</f>
        <v>fleksibel opm.</v>
      </c>
    </row>
    <row r="105" spans="2:4">
      <c r="B105" s="2">
        <f>+'Bereginger KUN Munkholm'!$AS$70</f>
        <v>0</v>
      </c>
      <c r="C105" s="2">
        <f>+'Bereginger KUN Munkholm'!$AT$70</f>
        <v>0</v>
      </c>
      <c r="D105" s="2">
        <f>+'Bereginger KUN Munkholm'!$AU$70</f>
        <v>0</v>
      </c>
    </row>
  </sheetData>
  <sheetProtection sheet="1" objects="1" scenarios="1"/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3:G105"/>
  <sheetViews>
    <sheetView topLeftCell="A13" workbookViewId="0">
      <selection activeCell="P16" sqref="P16"/>
    </sheetView>
  </sheetViews>
  <sheetFormatPr defaultRowHeight="15"/>
  <cols>
    <col min="5" max="5" width="10.5703125" bestFit="1" customWidth="1"/>
  </cols>
  <sheetData>
    <row r="3" spans="2:7">
      <c r="B3" t="str">
        <f>+'Bereginger KUN Munkholm'!AY5</f>
        <v>Kompetenceanalyse - lær 4, overbliksfunktioner</v>
      </c>
    </row>
    <row r="5" spans="2:7">
      <c r="B5" t="str">
        <f>+'Bereginger KUN Munkholm'!AY7</f>
        <v>sprog</v>
      </c>
      <c r="C5" t="str">
        <f>+'Bereginger KUN Munkholm'!AZ7</f>
        <v>billede</v>
      </c>
      <c r="D5" t="str">
        <f>+'Bereginger KUN Munkholm'!BA7</f>
        <v>motorik</v>
      </c>
      <c r="E5" t="str">
        <f>+'Bereginger KUN Munkholm'!BB7</f>
        <v>matematik</v>
      </c>
      <c r="F5" t="str">
        <f>+'Bereginger KUN Munkholm'!BC7</f>
        <v>personlig</v>
      </c>
      <c r="G5" t="str">
        <f>+'Bereginger KUN Munkholm'!BD7</f>
        <v>social</v>
      </c>
    </row>
    <row r="6" spans="2:7">
      <c r="B6" s="2">
        <f>+'Bereginger KUN Munkholm'!AY8</f>
        <v>0</v>
      </c>
      <c r="C6" s="2">
        <f>+'Bereginger KUN Munkholm'!AZ8</f>
        <v>0</v>
      </c>
      <c r="D6" s="2">
        <f>+'Bereginger KUN Munkholm'!BA8</f>
        <v>0</v>
      </c>
      <c r="E6" s="2">
        <f>+'Bereginger KUN Munkholm'!BB8</f>
        <v>0</v>
      </c>
      <c r="F6" s="2">
        <f>+'Bereginger KUN Munkholm'!BC8</f>
        <v>0</v>
      </c>
      <c r="G6" s="2">
        <f>+'Bereginger KUN Munkholm'!BD8</f>
        <v>0</v>
      </c>
    </row>
    <row r="36" spans="2:7">
      <c r="B36" t="str">
        <f>+'Bereginger KUN Munkholm'!$AY$21</f>
        <v>Kompetenceanalyse - lær 5, regel og strukturfunktioner</v>
      </c>
    </row>
    <row r="38" spans="2:7">
      <c r="B38" t="str">
        <f>+'Bereginger KUN Munkholm'!$AY$22</f>
        <v>sprog</v>
      </c>
      <c r="C38" t="str">
        <f>+'Bereginger KUN Munkholm'!$AZ$22</f>
        <v>billede</v>
      </c>
      <c r="D38" t="str">
        <f>+'Bereginger KUN Munkholm'!$BA$22</f>
        <v>motorik</v>
      </c>
      <c r="E38" t="str">
        <f>+'Bereginger KUN Munkholm'!$BB$22</f>
        <v>matematik</v>
      </c>
      <c r="F38" t="str">
        <f>+'Bereginger KUN Munkholm'!$BC$22</f>
        <v>personlig</v>
      </c>
      <c r="G38" t="str">
        <f>+'Bereginger KUN Munkholm'!$BD$22</f>
        <v>social</v>
      </c>
    </row>
    <row r="39" spans="2:7">
      <c r="B39" s="2">
        <f>+'Bereginger KUN Munkholm'!$AY$23</f>
        <v>0</v>
      </c>
      <c r="C39" s="2">
        <f>+'Bereginger KUN Munkholm'!$AZ$23</f>
        <v>0</v>
      </c>
      <c r="D39" s="2">
        <f>+'Bereginger KUN Munkholm'!$BA$23</f>
        <v>0</v>
      </c>
      <c r="E39" s="2">
        <f>+'Bereginger KUN Munkholm'!$BB$23</f>
        <v>0</v>
      </c>
      <c r="F39" s="2">
        <f>+'Bereginger KUN Munkholm'!$BC$23</f>
        <v>0</v>
      </c>
      <c r="G39" s="2">
        <f>+'Bereginger KUN Munkholm'!$BD$23</f>
        <v>0</v>
      </c>
    </row>
    <row r="69" spans="2:7">
      <c r="B69" t="str">
        <f>+'Bereginger KUN Munkholm'!$AY$45</f>
        <v>Kompetenceanalyse - lær 6, at lære nyt</v>
      </c>
    </row>
    <row r="71" spans="2:7">
      <c r="B71" t="str">
        <f>+'Bereginger KUN Munkholm'!$AY$46</f>
        <v>sprog</v>
      </c>
      <c r="C71" t="str">
        <f>+'Bereginger KUN Munkholm'!$AZ$46</f>
        <v>billede</v>
      </c>
      <c r="D71" t="str">
        <f>+'Bereginger KUN Munkholm'!$BA$46</f>
        <v>motorik</v>
      </c>
      <c r="E71" t="str">
        <f>+'Bereginger KUN Munkholm'!$BB$46</f>
        <v>matematik</v>
      </c>
      <c r="F71" t="str">
        <f>+'Bereginger KUN Munkholm'!$BC$46</f>
        <v>personlig</v>
      </c>
      <c r="G71" t="str">
        <f>+'Bereginger KUN Munkholm'!$BD$46</f>
        <v>social</v>
      </c>
    </row>
    <row r="72" spans="2:7">
      <c r="B72" s="2">
        <f>+'Bereginger KUN Munkholm'!$AY$47</f>
        <v>0</v>
      </c>
      <c r="C72" s="2">
        <f>+'Bereginger KUN Munkholm'!$AZ$47</f>
        <v>0</v>
      </c>
      <c r="D72" s="2">
        <f>+'Bereginger KUN Munkholm'!$BA$47</f>
        <v>0</v>
      </c>
      <c r="E72" s="2">
        <f>+'Bereginger KUN Munkholm'!$BB$47</f>
        <v>0</v>
      </c>
      <c r="F72" s="2">
        <f>+'Bereginger KUN Munkholm'!$BC$47</f>
        <v>0</v>
      </c>
      <c r="G72" s="2">
        <f>+'Bereginger KUN Munkholm'!$BD$47</f>
        <v>0</v>
      </c>
    </row>
    <row r="102" spans="2:7">
      <c r="B102" t="str">
        <f>+'Bereginger KUN Munkholm'!AY68</f>
        <v>Kompetenceanalyse - lær 7, strategieskemaer hos eleven</v>
      </c>
    </row>
    <row r="104" spans="2:7">
      <c r="B104" t="str">
        <f>+'Bereginger KUN Munkholm'!AY69</f>
        <v>sprog</v>
      </c>
      <c r="C104" t="str">
        <f>+'Bereginger KUN Munkholm'!AZ69</f>
        <v>billede</v>
      </c>
      <c r="D104" t="str">
        <f>+'Bereginger KUN Munkholm'!BA69</f>
        <v>motorik</v>
      </c>
      <c r="E104" t="str">
        <f>+'Bereginger KUN Munkholm'!BB69</f>
        <v>matematik</v>
      </c>
      <c r="F104" t="str">
        <f>+'Bereginger KUN Munkholm'!BC69</f>
        <v>personlig</v>
      </c>
      <c r="G104" t="str">
        <f>+'Bereginger KUN Munkholm'!BD69</f>
        <v>social</v>
      </c>
    </row>
    <row r="105" spans="2:7">
      <c r="B105" s="2">
        <f>+'Bereginger KUN Munkholm'!AY70</f>
        <v>0</v>
      </c>
      <c r="C105" s="2">
        <f>+'Bereginger KUN Munkholm'!AZ70</f>
        <v>0</v>
      </c>
      <c r="D105" s="2">
        <f>+'Bereginger KUN Munkholm'!BA70</f>
        <v>0</v>
      </c>
      <c r="E105" s="2">
        <f>+'Bereginger KUN Munkholm'!BB70</f>
        <v>0</v>
      </c>
      <c r="F105" s="2">
        <f>+'Bereginger KUN Munkholm'!BC70</f>
        <v>0</v>
      </c>
      <c r="G105" s="2">
        <f>+'Bereginger KUN Munkholm'!BD70</f>
        <v>0</v>
      </c>
    </row>
  </sheetData>
  <sheetProtection sheet="1" objects="1" scenarios="1"/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3:C6"/>
  <sheetViews>
    <sheetView topLeftCell="A3" workbookViewId="0">
      <selection activeCell="I19" sqref="I19"/>
    </sheetView>
  </sheetViews>
  <sheetFormatPr defaultRowHeight="15"/>
  <cols>
    <col min="2" max="2" width="34.140625" bestFit="1" customWidth="1"/>
    <col min="3" max="3" width="17.7109375" bestFit="1" customWidth="1"/>
  </cols>
  <sheetData>
    <row r="3" spans="2:3">
      <c r="B3" t="str">
        <f>+'Bereginger KUN Munkholm'!BF5</f>
        <v>Simultan - sekventiel samlet analyse</v>
      </c>
    </row>
    <row r="5" spans="2:3">
      <c r="B5" t="str">
        <f>+'Bereginger KUN Munkholm'!BF7</f>
        <v>simultan analyse</v>
      </c>
      <c r="C5" t="str">
        <f>+'Bereginger KUN Munkholm'!BG7</f>
        <v>sekventiel analyse</v>
      </c>
    </row>
    <row r="6" spans="2:3">
      <c r="B6" s="2">
        <f>+'Bereginger KUN Munkholm'!BF8</f>
        <v>0</v>
      </c>
      <c r="C6" s="2">
        <f>+'Bereginger KUN Munkholm'!BG8</f>
        <v>0</v>
      </c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7</vt:i4>
      </vt:variant>
    </vt:vector>
  </HeadingPairs>
  <TitlesOfParts>
    <vt:vector size="7" baseType="lpstr">
      <vt:lpstr>Taste område</vt:lpstr>
      <vt:lpstr>Bereginger KUN Munkholm</vt:lpstr>
      <vt:lpstr> Strategier Diagram</vt:lpstr>
      <vt:lpstr>Hukommelse  Diagram</vt:lpstr>
      <vt:lpstr>Opmærksomhed Diagram</vt:lpstr>
      <vt:lpstr>Kompetenceanalyse Diagram</vt:lpstr>
      <vt:lpstr>Simultan Diagram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Kåre</dc:creator>
  <cp:lastModifiedBy>Torben Laursen</cp:lastModifiedBy>
  <cp:lastPrinted>2017-01-28T16:05:23Z</cp:lastPrinted>
  <dcterms:created xsi:type="dcterms:W3CDTF">2016-05-10T12:10:27Z</dcterms:created>
  <dcterms:modified xsi:type="dcterms:W3CDTF">2017-01-29T18:42:33Z</dcterms:modified>
</cp:coreProperties>
</file>